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2240" windowHeight="8940" activeTab="7"/>
  </bookViews>
  <sheets>
    <sheet name="Composición Kit tipo A" sheetId="1" r:id="rId1"/>
    <sheet name="Composición Kit tipo B" sheetId="2" r:id="rId2"/>
    <sheet name="Composición Kit tipo C" sheetId="3" r:id="rId3"/>
    <sheet name="1 Entrega" sheetId="4" r:id="rId4"/>
    <sheet name="2 Entrega" sheetId="5" r:id="rId5"/>
    <sheet name="3 Entrega" sheetId="6" r:id="rId6"/>
    <sheet name="4 Entrega" sheetId="7" r:id="rId7"/>
    <sheet name="CONSOLIDADO DE ENTREGAS" sheetId="8" r:id="rId8"/>
  </sheets>
  <definedNames>
    <definedName name="_xlfn.COUNTIFS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<sst xmlns="http://schemas.openxmlformats.org/spreadsheetml/2006/main" count="454" uniqueCount="142">
  <si>
    <t>MIRAMONTES</t>
  </si>
  <si>
    <t>VERSALLES</t>
  </si>
  <si>
    <t>GUACHIMAN</t>
  </si>
  <si>
    <t>CAMPO SEIS</t>
  </si>
  <si>
    <t>LA ANGALIA</t>
  </si>
  <si>
    <t>TOTAL</t>
  </si>
  <si>
    <t>TOTAL MIRAMONTE</t>
  </si>
  <si>
    <t>Arroz</t>
  </si>
  <si>
    <t>Harina de Pan</t>
  </si>
  <si>
    <t>Avena Hojuelas</t>
  </si>
  <si>
    <t>avena molida</t>
  </si>
  <si>
    <t xml:space="preserve">lentejas </t>
  </si>
  <si>
    <t>frijol Rojo</t>
  </si>
  <si>
    <t>Arveja seca</t>
  </si>
  <si>
    <t>Lecha en polvo entera vaca</t>
  </si>
  <si>
    <t xml:space="preserve">aceite vegetal </t>
  </si>
  <si>
    <t xml:space="preserve">sardinas en salsa de tomate </t>
  </si>
  <si>
    <t>salchicha tipo frankfurt</t>
  </si>
  <si>
    <t xml:space="preserve">sal </t>
  </si>
  <si>
    <t xml:space="preserve">café </t>
  </si>
  <si>
    <t>Arveja y zanahoria enlatada</t>
  </si>
  <si>
    <t xml:space="preserve">panela </t>
  </si>
  <si>
    <t xml:space="preserve">huevos </t>
  </si>
  <si>
    <t xml:space="preserve">Harina de trigo </t>
  </si>
  <si>
    <t xml:space="preserve">PRODUCTOS NO ALIMENTARIOS </t>
  </si>
  <si>
    <t xml:space="preserve">Alimento </t>
  </si>
  <si>
    <t>Libra</t>
  </si>
  <si>
    <t>Crema de dientes</t>
  </si>
  <si>
    <t>Ítem</t>
  </si>
  <si>
    <t>Kilogramo</t>
  </si>
  <si>
    <t xml:space="preserve">Chocolate con azúcar </t>
  </si>
  <si>
    <t xml:space="preserve">Azúcar </t>
  </si>
  <si>
    <t>Botella (900 cc)</t>
  </si>
  <si>
    <t>Canasta (30 Un)</t>
  </si>
  <si>
    <t>Jabón para loza</t>
  </si>
  <si>
    <t>Jabón de baño</t>
  </si>
  <si>
    <t>Jabón de ropa</t>
  </si>
  <si>
    <t>Jabón en polvo</t>
  </si>
  <si>
    <t>Mayonesa</t>
  </si>
  <si>
    <t>A</t>
  </si>
  <si>
    <t>B</t>
  </si>
  <si>
    <t>C</t>
  </si>
  <si>
    <t>VEREDAS</t>
  </si>
  <si>
    <t>MERCADOS TIPO</t>
  </si>
  <si>
    <t>TOTAL COSTO KIT TIPO A</t>
  </si>
  <si>
    <t>TOTAL MERCADO TIPO B</t>
  </si>
  <si>
    <t>TOTAL  COSTO KIT TIPO C</t>
  </si>
  <si>
    <t>CAÑO INDIO</t>
  </si>
  <si>
    <t>CASA ZINC</t>
  </si>
  <si>
    <t>CHIQUINQUIRA</t>
  </si>
  <si>
    <t>EL PROGRESO DOS</t>
  </si>
  <si>
    <t>NUEVO SOL</t>
  </si>
  <si>
    <t>PALMERAS MIRADOR</t>
  </si>
  <si>
    <t>RIO ABAJO MONTE ADENTRO</t>
  </si>
  <si>
    <t>VETA CENTRAL</t>
  </si>
  <si>
    <t>TOTAL VETAS</t>
  </si>
  <si>
    <t>EL REMOLINO</t>
  </si>
  <si>
    <t>SAN JOAQUIN</t>
  </si>
  <si>
    <t>VILLA DEL CARMEN</t>
  </si>
  <si>
    <t>TOTAL CONGOJAS</t>
  </si>
  <si>
    <t>EL GUAMO SAN MIGUEL</t>
  </si>
  <si>
    <t>CERRO LEON PARTE ALTA</t>
  </si>
  <si>
    <t>TOTAL ASTILLEROS</t>
  </si>
  <si>
    <t>EL BOJOSO</t>
  </si>
  <si>
    <t>LA ESMERALDA</t>
  </si>
  <si>
    <t>RUBI CORRALES</t>
  </si>
  <si>
    <t>SAN MIGUEL ENCERRADEROS</t>
  </si>
  <si>
    <t>SAN ROQUE</t>
  </si>
  <si>
    <t>TOTAL SAN ROQUE</t>
  </si>
  <si>
    <t xml:space="preserve">TOTAL  645 KITS: </t>
  </si>
  <si>
    <t xml:space="preserve">TOTAL  442 KITS: </t>
  </si>
  <si>
    <t>Primera entrega</t>
  </si>
  <si>
    <t>Segunda entrega</t>
  </si>
  <si>
    <t>Tercera entrega</t>
  </si>
  <si>
    <t>Cuarta entrega</t>
  </si>
  <si>
    <t>Total entrega</t>
  </si>
  <si>
    <t xml:space="preserve">KITS DE ASISTENCIA ALIMENTARIA DE TRANSICIÓN - TIPO A </t>
  </si>
  <si>
    <t>KITS DE ASISTENCIA ALIMENTARIA DE TRANSICIÓN - TIPO B</t>
  </si>
  <si>
    <t>KITS DE ASISTENCIA ALIMENTARIA DE TRANSICIÓN - TIPO C</t>
  </si>
  <si>
    <t xml:space="preserve">PRODUCTOS ALIMENTARIOS </t>
  </si>
  <si>
    <t>Pasta tipo espagueti</t>
  </si>
  <si>
    <t>Unidad (minima por producto)</t>
  </si>
  <si>
    <t>Unidad (125 gr)</t>
  </si>
  <si>
    <t>Papel higiénico doble hoja 40 metros</t>
  </si>
  <si>
    <t>Unidad (Rollo)</t>
  </si>
  <si>
    <t>Marca del Articulo</t>
  </si>
  <si>
    <t>Avena molida</t>
  </si>
  <si>
    <t xml:space="preserve">Lentejas </t>
  </si>
  <si>
    <t>Frijol rojo cargamanto</t>
  </si>
  <si>
    <t>Libra (16oz)</t>
  </si>
  <si>
    <t xml:space="preserve">Libra </t>
  </si>
  <si>
    <t>Cant</t>
  </si>
  <si>
    <t>Vlr unidad antes de IVA</t>
  </si>
  <si>
    <t>IVA %</t>
  </si>
  <si>
    <t>Valor Total IVA incluido</t>
  </si>
  <si>
    <t>Vlr unidad IVA incluido</t>
  </si>
  <si>
    <r>
      <t xml:space="preserve">atún enlatado </t>
    </r>
    <r>
      <rPr>
        <b/>
        <sz val="9"/>
        <color indexed="8"/>
        <rFont val="Calibri"/>
        <family val="2"/>
      </rPr>
      <t>en aceite</t>
    </r>
  </si>
  <si>
    <t xml:space="preserve">Aceite vegetal </t>
  </si>
  <si>
    <r>
      <t xml:space="preserve">Atún enlatado </t>
    </r>
    <r>
      <rPr>
        <b/>
        <sz val="9"/>
        <color indexed="8"/>
        <rFont val="Calibri"/>
        <family val="2"/>
      </rPr>
      <t>en aceite</t>
    </r>
  </si>
  <si>
    <t xml:space="preserve">Sardinas en salsa de tomate </t>
  </si>
  <si>
    <t xml:space="preserve">Sal </t>
  </si>
  <si>
    <t xml:space="preserve">Café </t>
  </si>
  <si>
    <t xml:space="preserve">Panela </t>
  </si>
  <si>
    <t xml:space="preserve">Huevos </t>
  </si>
  <si>
    <t>Bolsa (250 g)</t>
  </si>
  <si>
    <t>Bolsa (400 g)</t>
  </si>
  <si>
    <t>Barra (500 g)</t>
  </si>
  <si>
    <t>Lata (170 g)</t>
  </si>
  <si>
    <t>Lata (425 g)</t>
  </si>
  <si>
    <t>Lata (380 g)</t>
  </si>
  <si>
    <t>Lata (580 g)</t>
  </si>
  <si>
    <t>Unidad (500 g)</t>
  </si>
  <si>
    <t>Tarro (235 g)</t>
  </si>
  <si>
    <t>Tubo (126 g)</t>
  </si>
  <si>
    <t>Barra (250 g)</t>
  </si>
  <si>
    <t>TOTAL COSTO - 1ra Entrega</t>
  </si>
  <si>
    <t>TOTAL COSTO - Total de entregas</t>
  </si>
  <si>
    <t>TOTAL COSTO - 2da Entrega</t>
  </si>
  <si>
    <t>TOTAL COSTO - 3ra Entrega</t>
  </si>
  <si>
    <t>TOTAL COSTO - 4ta Entrega</t>
  </si>
  <si>
    <t xml:space="preserve">TOTAL  2.174 KITS: </t>
  </si>
  <si>
    <t>ENTREGA</t>
  </si>
  <si>
    <t>VALOR IMPLEMENTOS</t>
  </si>
  <si>
    <t>VALOR TRANSPORTE</t>
  </si>
  <si>
    <t>VALOR EMPAQUE Y EMBALAJE</t>
  </si>
  <si>
    <t>Entrega 1</t>
  </si>
  <si>
    <t>Entrega 2</t>
  </si>
  <si>
    <t>Entrega 3</t>
  </si>
  <si>
    <t>Entrega 4</t>
  </si>
  <si>
    <t xml:space="preserve">VALOR TOTAL </t>
  </si>
  <si>
    <t>VALOR TOTAL</t>
  </si>
  <si>
    <t>CONSOLIDADO PROPUESTA FINANCIERA</t>
  </si>
  <si>
    <r>
      <t xml:space="preserve">Nombre </t>
    </r>
    <r>
      <rPr>
        <u val="single"/>
        <sz val="11"/>
        <color indexed="8"/>
        <rFont val="Calibri"/>
        <family val="2"/>
      </rPr>
      <t>[</t>
    </r>
    <r>
      <rPr>
        <u val="single"/>
        <sz val="11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</si>
  <si>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 val="single"/>
        <sz val="11"/>
        <color indexed="8"/>
        <rFont val="Calibri"/>
        <family val="2"/>
      </rPr>
      <t>[</t>
    </r>
    <r>
      <rPr>
        <u val="single"/>
        <sz val="11"/>
        <color indexed="10"/>
        <rFont val="Calibri"/>
        <family val="2"/>
      </rPr>
      <t>indicar el cargo de la persona que firma</t>
    </r>
    <r>
      <rPr>
        <u val="single"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</si>
  <si>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 xml:space="preserve">Firma </t>
    </r>
    <r>
      <rPr>
        <u val="single"/>
        <sz val="11"/>
        <color indexed="8"/>
        <rFont val="Calibri"/>
        <family val="2"/>
      </rPr>
      <t>[</t>
    </r>
    <r>
      <rPr>
        <u val="single"/>
        <sz val="11"/>
        <color indexed="10"/>
        <rFont val="Calibri"/>
        <family val="2"/>
      </rPr>
      <t>firma de la persona cuyo nombre y cargo aparecen arriba indicados</t>
    </r>
    <r>
      <rPr>
        <u val="single"/>
        <sz val="11"/>
        <color indexed="8"/>
        <rFont val="Calibri"/>
        <family val="2"/>
      </rPr>
      <t>]</t>
    </r>
  </si>
  <si>
    <t>Atentamente ,</t>
  </si>
  <si>
    <t>KITS DE ASISTENCIA ALIMENTARIA TIPO A</t>
  </si>
  <si>
    <t>KITS DE ASISTENCIA ALIMENTARIA TIPO B</t>
  </si>
  <si>
    <t>KITS DE ASISTENCIA ALIMENTARIA TIPO C</t>
  </si>
  <si>
    <t>DETALLADO DE COSTO UNITARIO POR ELEMENTO</t>
  </si>
  <si>
    <t>CANTIDAD DE KITS A ENTREGAR POR VEREDA</t>
  </si>
  <si>
    <t>CANTIDAD TOTAL DE KITS A ENTREGAR POR VEREDA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</si>
</sst>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  <numFmt numFmtId="166" formatCode="#,##0;[Red]#,##0"/>
    <numFmt numFmtId="167" formatCode="_(&quot;$&quot;* #,##0.00_);_(&quot;$&quot;* \(#,##0.00\);_(&quot;$&quot;* &quot;-&quot;??_);_(@_)"/>
    <numFmt numFmtId="168" formatCode="&quot;$&quot;\ #,##0"/>
    <numFmt numFmtId="169" formatCode="_(* #,##0.0_);_(* \(#,##0.0\);_(* &quot;-&quot;??_);_(@_)"/>
    <numFmt numFmtId="170" formatCode="0.0"/>
    <numFmt numFmtId="171" formatCode="_(&quot;$&quot;\ * #,##0.000_);_(&quot;$&quot;\ * \(#,##0.000\);_(&quot;$&quot;\ 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i/>
      <sz val="9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22" fillId="33" borderId="0" xfId="55" applyFont="1" applyFill="1" applyAlignment="1">
      <alignment horizontal="center"/>
      <protection/>
    </xf>
    <xf numFmtId="0" fontId="23" fillId="34" borderId="10" xfId="55" applyFont="1" applyFill="1" applyBorder="1" applyAlignment="1">
      <alignment horizontal="center" vertical="center" wrapText="1"/>
      <protection/>
    </xf>
    <xf numFmtId="0" fontId="22" fillId="33" borderId="0" xfId="55" applyFont="1" applyFill="1" applyAlignment="1">
      <alignment horizontal="center" wrapText="1"/>
      <protection/>
    </xf>
    <xf numFmtId="0" fontId="22" fillId="33" borderId="0" xfId="55" applyFont="1" applyFill="1">
      <alignment/>
      <protection/>
    </xf>
    <xf numFmtId="1" fontId="51" fillId="0" borderId="10" xfId="50" applyNumberFormat="1" applyFont="1" applyBorder="1" applyAlignment="1">
      <alignment horizontal="center" vertical="center"/>
    </xf>
    <xf numFmtId="0" fontId="22" fillId="33" borderId="10" xfId="55" applyFont="1" applyFill="1" applyBorder="1" applyAlignment="1">
      <alignment horizontal="center"/>
      <protection/>
    </xf>
    <xf numFmtId="170" fontId="51" fillId="0" borderId="10" xfId="50" applyNumberFormat="1" applyFont="1" applyBorder="1" applyAlignment="1">
      <alignment horizontal="center" vertical="center"/>
    </xf>
    <xf numFmtId="1" fontId="51" fillId="0" borderId="10" xfId="50" applyNumberFormat="1" applyFont="1" applyFill="1" applyBorder="1" applyAlignment="1">
      <alignment horizontal="center" vertical="center"/>
    </xf>
    <xf numFmtId="1" fontId="51" fillId="35" borderId="10" xfId="50" applyNumberFormat="1" applyFont="1" applyFill="1" applyBorder="1" applyAlignment="1">
      <alignment horizontal="center" vertical="center"/>
    </xf>
    <xf numFmtId="0" fontId="22" fillId="33" borderId="10" xfId="55" applyFont="1" applyFill="1" applyBorder="1">
      <alignment/>
      <protection/>
    </xf>
    <xf numFmtId="0" fontId="22" fillId="34" borderId="10" xfId="55" applyFont="1" applyFill="1" applyBorder="1">
      <alignment/>
      <protection/>
    </xf>
    <xf numFmtId="43" fontId="51" fillId="0" borderId="10" xfId="50" applyNumberFormat="1" applyFont="1" applyBorder="1" applyAlignment="1">
      <alignment vertical="center" wrapText="1"/>
    </xf>
    <xf numFmtId="43" fontId="51" fillId="0" borderId="10" xfId="50" applyNumberFormat="1" applyFont="1" applyFill="1" applyBorder="1" applyAlignment="1">
      <alignment vertical="center" wrapText="1"/>
    </xf>
    <xf numFmtId="43" fontId="51" fillId="35" borderId="10" xfId="50" applyNumberFormat="1" applyFont="1" applyFill="1" applyBorder="1" applyAlignment="1">
      <alignment vertical="center" wrapText="1"/>
    </xf>
    <xf numFmtId="0" fontId="25" fillId="33" borderId="0" xfId="55" applyFont="1" applyFill="1" applyAlignment="1">
      <alignment horizontal="center" wrapText="1"/>
      <protection/>
    </xf>
    <xf numFmtId="0" fontId="22" fillId="33" borderId="0" xfId="55" applyFont="1" applyFill="1" applyAlignment="1">
      <alignment horizontal="left" wrapText="1"/>
      <protection/>
    </xf>
    <xf numFmtId="43" fontId="51" fillId="0" borderId="10" xfId="50" applyNumberFormat="1" applyFont="1" applyBorder="1" applyAlignment="1">
      <alignment horizontal="left" vertical="center" wrapText="1"/>
    </xf>
    <xf numFmtId="43" fontId="51" fillId="0" borderId="10" xfId="50" applyNumberFormat="1" applyFont="1" applyFill="1" applyBorder="1" applyAlignment="1">
      <alignment horizontal="left" vertical="center" wrapText="1"/>
    </xf>
    <xf numFmtId="43" fontId="51" fillId="35" borderId="10" xfId="50" applyNumberFormat="1" applyFont="1" applyFill="1" applyBorder="1" applyAlignment="1">
      <alignment horizontal="left" vertical="center" wrapText="1"/>
    </xf>
    <xf numFmtId="44" fontId="51" fillId="0" borderId="10" xfId="51" applyNumberFormat="1" applyFont="1" applyBorder="1" applyAlignment="1">
      <alignment horizontal="center" vertical="center"/>
    </xf>
    <xf numFmtId="44" fontId="51" fillId="0" borderId="10" xfId="51" applyNumberFormat="1" applyFont="1" applyFill="1" applyBorder="1" applyAlignment="1">
      <alignment horizontal="center" vertical="center"/>
    </xf>
    <xf numFmtId="44" fontId="51" fillId="35" borderId="10" xfId="51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66" fontId="51" fillId="0" borderId="10" xfId="50" applyNumberFormat="1" applyFont="1" applyBorder="1" applyAlignment="1">
      <alignment horizontal="center" vertical="center" wrapText="1"/>
    </xf>
    <xf numFmtId="1" fontId="51" fillId="0" borderId="10" xfId="50" applyNumberFormat="1" applyFont="1" applyBorder="1" applyAlignment="1">
      <alignment horizontal="center" vertical="center" wrapText="1"/>
    </xf>
    <xf numFmtId="1" fontId="51" fillId="0" borderId="10" xfId="50" applyNumberFormat="1" applyFont="1" applyBorder="1" applyAlignment="1">
      <alignment horizontal="center" wrapText="1"/>
    </xf>
    <xf numFmtId="170" fontId="51" fillId="0" borderId="10" xfId="50" applyNumberFormat="1" applyFont="1" applyBorder="1" applyAlignment="1">
      <alignment horizontal="center" wrapText="1"/>
    </xf>
    <xf numFmtId="1" fontId="51" fillId="35" borderId="10" xfId="50" applyNumberFormat="1" applyFont="1" applyFill="1" applyBorder="1" applyAlignment="1">
      <alignment horizontal="center" wrapText="1"/>
    </xf>
    <xf numFmtId="166" fontId="51" fillId="0" borderId="10" xfId="50" applyNumberFormat="1" applyFont="1" applyFill="1" applyBorder="1" applyAlignment="1">
      <alignment horizontal="center" vertical="center" wrapText="1"/>
    </xf>
    <xf numFmtId="1" fontId="51" fillId="0" borderId="10" xfId="5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51" fillId="0" borderId="0" xfId="0" applyFont="1" applyAlignment="1">
      <alignment horizontal="left" wrapText="1"/>
    </xf>
    <xf numFmtId="170" fontId="51" fillId="0" borderId="10" xfId="50" applyNumberFormat="1" applyFont="1" applyBorder="1" applyAlignment="1">
      <alignment horizontal="center" vertical="center" wrapText="1"/>
    </xf>
    <xf numFmtId="1" fontId="51" fillId="35" borderId="10" xfId="5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4" fillId="7" borderId="12" xfId="0" applyFont="1" applyFill="1" applyBorder="1" applyAlignment="1">
      <alignment horizontal="center" vertical="center"/>
    </xf>
    <xf numFmtId="0" fontId="54" fillId="7" borderId="13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0" fontId="54" fillId="7" borderId="11" xfId="0" applyFont="1" applyFill="1" applyBorder="1" applyAlignment="1">
      <alignment horizontal="center" vertical="center"/>
    </xf>
    <xf numFmtId="0" fontId="54" fillId="7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4" fillId="10" borderId="15" xfId="0" applyFont="1" applyFill="1" applyBorder="1" applyAlignment="1">
      <alignment horizontal="left" vertical="center"/>
    </xf>
    <xf numFmtId="0" fontId="54" fillId="10" borderId="15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2" fillId="0" borderId="10" xfId="0" applyFont="1" applyBorder="1" applyAlignment="1">
      <alignment horizontal="left" vertical="center"/>
    </xf>
    <xf numFmtId="0" fontId="54" fillId="10" borderId="10" xfId="0" applyFont="1" applyFill="1" applyBorder="1" applyAlignment="1">
      <alignment horizontal="left" vertical="center"/>
    </xf>
    <xf numFmtId="0" fontId="54" fillId="10" borderId="10" xfId="0" applyFont="1" applyFill="1" applyBorder="1" applyAlignment="1">
      <alignment horizontal="center" vertical="center"/>
    </xf>
    <xf numFmtId="44" fontId="52" fillId="0" borderId="0" xfId="51" applyFont="1" applyAlignment="1">
      <alignment/>
    </xf>
    <xf numFmtId="44" fontId="52" fillId="0" borderId="0" xfId="51" applyFont="1" applyAlignment="1">
      <alignment vertical="center"/>
    </xf>
    <xf numFmtId="164" fontId="52" fillId="0" borderId="0" xfId="48" applyNumberFormat="1" applyFont="1" applyAlignment="1">
      <alignment/>
    </xf>
    <xf numFmtId="9" fontId="52" fillId="0" borderId="0" xfId="57" applyFont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42" fontId="52" fillId="0" borderId="10" xfId="0" applyNumberFormat="1" applyFont="1" applyBorder="1" applyAlignment="1">
      <alignment vertical="center" wrapText="1"/>
    </xf>
    <xf numFmtId="42" fontId="56" fillId="0" borderId="10" xfId="0" applyNumberFormat="1" applyFont="1" applyBorder="1" applyAlignment="1">
      <alignment horizontal="center" vertical="center" wrapText="1"/>
    </xf>
    <xf numFmtId="42" fontId="55" fillId="36" borderId="10" xfId="0" applyNumberFormat="1" applyFont="1" applyFill="1" applyBorder="1" applyAlignment="1">
      <alignment vertical="center" wrapText="1"/>
    </xf>
    <xf numFmtId="0" fontId="23" fillId="34" borderId="10" xfId="55" applyFont="1" applyFill="1" applyBorder="1" applyAlignment="1">
      <alignment horizontal="center" vertical="center"/>
      <protection/>
    </xf>
    <xf numFmtId="0" fontId="23" fillId="34" borderId="16" xfId="55" applyFont="1" applyFill="1" applyBorder="1" applyAlignment="1">
      <alignment horizontal="center" vertical="center"/>
      <protection/>
    </xf>
    <xf numFmtId="0" fontId="23" fillId="34" borderId="17" xfId="55" applyFont="1" applyFill="1" applyBorder="1" applyAlignment="1">
      <alignment horizontal="center" vertical="center"/>
      <protection/>
    </xf>
    <xf numFmtId="0" fontId="23" fillId="34" borderId="18" xfId="55" applyFont="1" applyFill="1" applyBorder="1" applyAlignment="1">
      <alignment horizontal="center" vertical="center"/>
      <protection/>
    </xf>
    <xf numFmtId="0" fontId="23" fillId="34" borderId="16" xfId="55" applyFont="1" applyFill="1" applyBorder="1" applyAlignment="1">
      <alignment horizontal="right" vertical="center"/>
      <protection/>
    </xf>
    <xf numFmtId="0" fontId="23" fillId="34" borderId="17" xfId="55" applyFont="1" applyFill="1" applyBorder="1" applyAlignment="1">
      <alignment horizontal="right" vertical="center"/>
      <protection/>
    </xf>
    <xf numFmtId="0" fontId="23" fillId="34" borderId="18" xfId="55" applyFont="1" applyFill="1" applyBorder="1" applyAlignment="1">
      <alignment horizontal="right" vertical="center"/>
      <protection/>
    </xf>
    <xf numFmtId="0" fontId="23" fillId="34" borderId="16" xfId="55" applyFont="1" applyFill="1" applyBorder="1" applyAlignment="1">
      <alignment horizontal="center" vertical="center" wrapText="1"/>
      <protection/>
    </xf>
    <xf numFmtId="0" fontId="23" fillId="34" borderId="17" xfId="55" applyFont="1" applyFill="1" applyBorder="1" applyAlignment="1">
      <alignment horizontal="center" vertical="center" wrapText="1"/>
      <protection/>
    </xf>
    <xf numFmtId="0" fontId="23" fillId="34" borderId="18" xfId="55" applyFont="1" applyFill="1" applyBorder="1" applyAlignment="1">
      <alignment horizontal="center" vertical="center" wrapText="1"/>
      <protection/>
    </xf>
    <xf numFmtId="0" fontId="23" fillId="34" borderId="16" xfId="55" applyFont="1" applyFill="1" applyBorder="1" applyAlignment="1">
      <alignment horizontal="right" vertical="center" wrapText="1"/>
      <protection/>
    </xf>
    <xf numFmtId="0" fontId="23" fillId="34" borderId="17" xfId="55" applyFont="1" applyFill="1" applyBorder="1" applyAlignment="1">
      <alignment horizontal="right" vertical="center" wrapText="1"/>
      <protection/>
    </xf>
    <xf numFmtId="0" fontId="23" fillId="34" borderId="18" xfId="55" applyFont="1" applyFill="1" applyBorder="1" applyAlignment="1">
      <alignment horizontal="right" vertical="center" wrapText="1"/>
      <protection/>
    </xf>
    <xf numFmtId="0" fontId="53" fillId="34" borderId="10" xfId="0" applyFont="1" applyFill="1" applyBorder="1" applyAlignment="1">
      <alignment horizontal="center" vertical="center"/>
    </xf>
    <xf numFmtId="44" fontId="52" fillId="0" borderId="10" xfId="51" applyFont="1" applyBorder="1" applyAlignment="1">
      <alignment horizontal="center"/>
    </xf>
    <xf numFmtId="44" fontId="54" fillId="0" borderId="10" xfId="51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textRotation="180"/>
    </xf>
    <xf numFmtId="0" fontId="52" fillId="0" borderId="10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textRotation="180"/>
    </xf>
    <xf numFmtId="0" fontId="54" fillId="0" borderId="21" xfId="0" applyFont="1" applyBorder="1" applyAlignment="1">
      <alignment horizontal="center" vertical="center" textRotation="180"/>
    </xf>
    <xf numFmtId="0" fontId="54" fillId="0" borderId="15" xfId="0" applyFont="1" applyBorder="1" applyAlignment="1">
      <alignment horizontal="center" vertical="center" textRotation="180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42" fontId="55" fillId="36" borderId="16" xfId="0" applyNumberFormat="1" applyFont="1" applyFill="1" applyBorder="1" applyAlignment="1">
      <alignment horizontal="center" vertical="center" wrapText="1"/>
    </xf>
    <xf numFmtId="42" fontId="55" fillId="36" borderId="17" xfId="0" applyNumberFormat="1" applyFont="1" applyFill="1" applyBorder="1" applyAlignment="1">
      <alignment horizontal="center" vertical="center" wrapText="1"/>
    </xf>
    <xf numFmtId="42" fontId="55" fillId="36" borderId="18" xfId="0" applyNumberFormat="1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42" fontId="56" fillId="0" borderId="16" xfId="0" applyNumberFormat="1" applyFont="1" applyBorder="1" applyAlignment="1">
      <alignment horizontal="center" vertical="center" wrapText="1"/>
    </xf>
    <xf numFmtId="42" fontId="56" fillId="0" borderId="17" xfId="0" applyNumberFormat="1" applyFont="1" applyBorder="1" applyAlignment="1">
      <alignment horizontal="center" vertical="center" wrapText="1"/>
    </xf>
    <xf numFmtId="42" fontId="56" fillId="0" borderId="18" xfId="0" applyNumberFormat="1" applyFont="1" applyBorder="1" applyAlignment="1">
      <alignment horizontal="center" vertical="center" wrapText="1"/>
    </xf>
    <xf numFmtId="42" fontId="52" fillId="0" borderId="16" xfId="0" applyNumberFormat="1" applyFont="1" applyBorder="1" applyAlignment="1">
      <alignment horizontal="center" vertical="center" wrapText="1"/>
    </xf>
    <xf numFmtId="42" fontId="52" fillId="0" borderId="17" xfId="0" applyNumberFormat="1" applyFont="1" applyBorder="1" applyAlignment="1">
      <alignment horizontal="center" vertical="center" wrapText="1"/>
    </xf>
    <xf numFmtId="42" fontId="52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22" fillId="33" borderId="0" xfId="55" applyFont="1" applyFill="1" applyAlignment="1">
      <alignment horizontal="left"/>
      <protection/>
    </xf>
    <xf numFmtId="0" fontId="57" fillId="0" borderId="10" xfId="0" applyFont="1" applyBorder="1" applyAlignment="1">
      <alignment horizontal="center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58" fillId="0" borderId="0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M8" sqref="M8"/>
    </sheetView>
  </sheetViews>
  <sheetFormatPr defaultColWidth="11.421875" defaultRowHeight="15"/>
  <cols>
    <col min="1" max="1" width="4.28125" style="1" bestFit="1" customWidth="1"/>
    <col min="2" max="2" width="22.140625" style="16" customWidth="1"/>
    <col min="3" max="3" width="12.8515625" style="16" customWidth="1"/>
    <col min="4" max="4" width="4.140625" style="1" bestFit="1" customWidth="1"/>
    <col min="5" max="6" width="11.57421875" style="1" customWidth="1"/>
    <col min="7" max="7" width="5.140625" style="1" bestFit="1" customWidth="1"/>
    <col min="8" max="9" width="11.57421875" style="4" customWidth="1"/>
    <col min="10" max="198" width="11.421875" style="4" customWidth="1"/>
    <col min="199" max="199" width="7.57421875" style="4" bestFit="1" customWidth="1"/>
    <col min="200" max="200" width="23.8515625" style="4" customWidth="1"/>
    <col min="201" max="201" width="11.7109375" style="4" customWidth="1"/>
    <col min="202" max="202" width="15.57421875" style="4" customWidth="1"/>
    <col min="203" max="203" width="16.140625" style="4" customWidth="1"/>
    <col min="204" max="204" width="12.140625" style="4" customWidth="1"/>
    <col min="205" max="205" width="18.8515625" style="4" customWidth="1"/>
    <col min="206" max="206" width="15.57421875" style="4" customWidth="1"/>
    <col min="207" max="207" width="11.140625" style="4" customWidth="1"/>
    <col min="208" max="208" width="12.28125" style="4" customWidth="1"/>
    <col min="209" max="209" width="12.7109375" style="4" customWidth="1"/>
    <col min="210" max="210" width="19.8515625" style="4" customWidth="1"/>
    <col min="211" max="211" width="12.8515625" style="4" customWidth="1"/>
    <col min="212" max="212" width="12.140625" style="4" customWidth="1"/>
    <col min="213" max="213" width="10.8515625" style="4" customWidth="1"/>
    <col min="214" max="214" width="11.8515625" style="4" customWidth="1"/>
    <col min="215" max="215" width="14.28125" style="4" customWidth="1"/>
    <col min="216" max="216" width="8.421875" style="4" customWidth="1"/>
    <col min="217" max="217" width="11.00390625" style="4" customWidth="1"/>
    <col min="218" max="218" width="11.140625" style="4" customWidth="1"/>
    <col min="219" max="219" width="7.57421875" style="4" bestFit="1" customWidth="1"/>
    <col min="220" max="220" width="23.421875" style="4" customWidth="1"/>
    <col min="221" max="221" width="12.8515625" style="4" customWidth="1"/>
    <col min="222" max="222" width="12.421875" style="4" customWidth="1"/>
    <col min="223" max="223" width="11.57421875" style="4" customWidth="1"/>
    <col min="224" max="224" width="11.421875" style="4" customWidth="1"/>
    <col min="225" max="225" width="13.57421875" style="4" customWidth="1"/>
    <col min="226" max="226" width="8.421875" style="4" customWidth="1"/>
    <col min="227" max="227" width="10.7109375" style="4" customWidth="1"/>
    <col min="228" max="228" width="12.8515625" style="4" customWidth="1"/>
    <col min="229" max="231" width="7.57421875" style="4" bestFit="1" customWidth="1"/>
    <col min="232" max="232" width="2.8515625" style="4" customWidth="1"/>
    <col min="233" max="16384" width="11.421875" style="4" customWidth="1"/>
  </cols>
  <sheetData>
    <row r="2" spans="1:9" ht="12">
      <c r="A2" s="111" t="s">
        <v>139</v>
      </c>
      <c r="B2" s="112"/>
      <c r="C2" s="112"/>
      <c r="D2" s="112"/>
      <c r="E2" s="112"/>
      <c r="F2" s="112"/>
      <c r="G2" s="112"/>
      <c r="H2" s="112"/>
      <c r="I2" s="113"/>
    </row>
    <row r="3" spans="1:9" ht="12">
      <c r="A3" s="114"/>
      <c r="B3" s="115"/>
      <c r="C3" s="115"/>
      <c r="D3" s="115"/>
      <c r="E3" s="115"/>
      <c r="F3" s="115"/>
      <c r="G3" s="115"/>
      <c r="H3" s="115"/>
      <c r="I3" s="116"/>
    </row>
    <row r="4" spans="1:9" ht="18.75">
      <c r="A4" s="117"/>
      <c r="B4" s="118"/>
      <c r="C4" s="118"/>
      <c r="D4" s="118"/>
      <c r="E4" s="118"/>
      <c r="F4" s="118"/>
      <c r="G4" s="118"/>
      <c r="H4" s="118"/>
      <c r="I4" s="119"/>
    </row>
    <row r="5" spans="1:9" s="1" customFormat="1" ht="12">
      <c r="A5" s="65" t="s">
        <v>76</v>
      </c>
      <c r="B5" s="65"/>
      <c r="C5" s="65"/>
      <c r="D5" s="65"/>
      <c r="E5" s="65"/>
      <c r="F5" s="65"/>
      <c r="G5" s="65"/>
      <c r="H5" s="65"/>
      <c r="I5" s="65"/>
    </row>
    <row r="6" spans="1:9" s="3" customFormat="1" ht="24">
      <c r="A6" s="2" t="s">
        <v>28</v>
      </c>
      <c r="B6" s="2" t="s">
        <v>25</v>
      </c>
      <c r="C6" s="2" t="s">
        <v>81</v>
      </c>
      <c r="D6" s="2" t="s">
        <v>91</v>
      </c>
      <c r="E6" s="2" t="s">
        <v>85</v>
      </c>
      <c r="F6" s="2" t="s">
        <v>92</v>
      </c>
      <c r="G6" s="2" t="s">
        <v>93</v>
      </c>
      <c r="H6" s="2" t="s">
        <v>95</v>
      </c>
      <c r="I6" s="2" t="s">
        <v>94</v>
      </c>
    </row>
    <row r="7" spans="1:9" ht="12">
      <c r="A7" s="66" t="s">
        <v>79</v>
      </c>
      <c r="B7" s="67"/>
      <c r="C7" s="67"/>
      <c r="D7" s="67"/>
      <c r="E7" s="67"/>
      <c r="F7" s="67"/>
      <c r="G7" s="67"/>
      <c r="H7" s="67"/>
      <c r="I7" s="68"/>
    </row>
    <row r="8" spans="1:9" s="1" customFormat="1" ht="12">
      <c r="A8" s="5">
        <v>1</v>
      </c>
      <c r="B8" s="17" t="s">
        <v>7</v>
      </c>
      <c r="C8" s="17" t="s">
        <v>29</v>
      </c>
      <c r="D8" s="5">
        <v>2</v>
      </c>
      <c r="E8" s="5"/>
      <c r="F8" s="20"/>
      <c r="G8" s="5"/>
      <c r="H8" s="6"/>
      <c r="I8" s="6"/>
    </row>
    <row r="9" spans="1:9" s="1" customFormat="1" ht="12">
      <c r="A9" s="5">
        <f>+A8+1</f>
        <v>2</v>
      </c>
      <c r="B9" s="17" t="s">
        <v>8</v>
      </c>
      <c r="C9" s="17" t="s">
        <v>26</v>
      </c>
      <c r="D9" s="5">
        <v>6</v>
      </c>
      <c r="E9" s="5"/>
      <c r="F9" s="20"/>
      <c r="G9" s="5"/>
      <c r="H9" s="6"/>
      <c r="I9" s="6"/>
    </row>
    <row r="10" spans="1:9" s="1" customFormat="1" ht="12">
      <c r="A10" s="5">
        <f aca="true" t="shared" si="0" ref="A10:A36">+A9+1</f>
        <v>3</v>
      </c>
      <c r="B10" s="17" t="s">
        <v>80</v>
      </c>
      <c r="C10" s="17" t="s">
        <v>104</v>
      </c>
      <c r="D10" s="5">
        <v>3</v>
      </c>
      <c r="E10" s="5"/>
      <c r="F10" s="20"/>
      <c r="G10" s="5"/>
      <c r="H10" s="6"/>
      <c r="I10" s="6"/>
    </row>
    <row r="11" spans="1:9" s="1" customFormat="1" ht="12">
      <c r="A11" s="5">
        <f t="shared" si="0"/>
        <v>4</v>
      </c>
      <c r="B11" s="17" t="s">
        <v>9</v>
      </c>
      <c r="C11" s="17" t="s">
        <v>104</v>
      </c>
      <c r="D11" s="5">
        <v>3</v>
      </c>
      <c r="E11" s="5"/>
      <c r="F11" s="20"/>
      <c r="G11" s="5"/>
      <c r="H11" s="6"/>
      <c r="I11" s="6"/>
    </row>
    <row r="12" spans="1:9" s="1" customFormat="1" ht="12">
      <c r="A12" s="5">
        <f t="shared" si="0"/>
        <v>5</v>
      </c>
      <c r="B12" s="17" t="s">
        <v>86</v>
      </c>
      <c r="C12" s="17" t="s">
        <v>104</v>
      </c>
      <c r="D12" s="5">
        <v>3</v>
      </c>
      <c r="E12" s="5"/>
      <c r="F12" s="20"/>
      <c r="G12" s="5"/>
      <c r="H12" s="6"/>
      <c r="I12" s="6"/>
    </row>
    <row r="13" spans="1:9" s="1" customFormat="1" ht="12">
      <c r="A13" s="5">
        <f t="shared" si="0"/>
        <v>6</v>
      </c>
      <c r="B13" s="17" t="s">
        <v>87</v>
      </c>
      <c r="C13" s="17" t="s">
        <v>29</v>
      </c>
      <c r="D13" s="5">
        <v>1</v>
      </c>
      <c r="E13" s="5"/>
      <c r="F13" s="20"/>
      <c r="G13" s="5"/>
      <c r="H13" s="6"/>
      <c r="I13" s="6"/>
    </row>
    <row r="14" spans="1:9" s="1" customFormat="1" ht="12">
      <c r="A14" s="5">
        <f t="shared" si="0"/>
        <v>7</v>
      </c>
      <c r="B14" s="17" t="s">
        <v>88</v>
      </c>
      <c r="C14" s="17" t="s">
        <v>29</v>
      </c>
      <c r="D14" s="5">
        <v>1</v>
      </c>
      <c r="E14" s="5"/>
      <c r="F14" s="20"/>
      <c r="G14" s="5"/>
      <c r="H14" s="6"/>
      <c r="I14" s="6"/>
    </row>
    <row r="15" spans="1:9" s="1" customFormat="1" ht="12">
      <c r="A15" s="5">
        <f t="shared" si="0"/>
        <v>8</v>
      </c>
      <c r="B15" s="17" t="s">
        <v>13</v>
      </c>
      <c r="C15" s="17" t="s">
        <v>29</v>
      </c>
      <c r="D15" s="5">
        <v>1</v>
      </c>
      <c r="E15" s="5"/>
      <c r="F15" s="20"/>
      <c r="G15" s="5"/>
      <c r="H15" s="6"/>
      <c r="I15" s="6"/>
    </row>
    <row r="16" spans="1:9" s="1" customFormat="1" ht="24">
      <c r="A16" s="5">
        <f t="shared" si="0"/>
        <v>9</v>
      </c>
      <c r="B16" s="17" t="s">
        <v>14</v>
      </c>
      <c r="C16" s="17" t="s">
        <v>105</v>
      </c>
      <c r="D16" s="5">
        <v>3</v>
      </c>
      <c r="E16" s="5"/>
      <c r="F16" s="20"/>
      <c r="G16" s="5"/>
      <c r="H16" s="6"/>
      <c r="I16" s="6"/>
    </row>
    <row r="17" spans="1:9" s="1" customFormat="1" ht="12">
      <c r="A17" s="5">
        <f t="shared" si="0"/>
        <v>10</v>
      </c>
      <c r="B17" s="17" t="s">
        <v>30</v>
      </c>
      <c r="C17" s="17" t="s">
        <v>106</v>
      </c>
      <c r="D17" s="5">
        <v>2</v>
      </c>
      <c r="E17" s="5"/>
      <c r="F17" s="20"/>
      <c r="G17" s="5"/>
      <c r="H17" s="6"/>
      <c r="I17" s="6"/>
    </row>
    <row r="18" spans="1:9" s="1" customFormat="1" ht="12">
      <c r="A18" s="5">
        <f t="shared" si="0"/>
        <v>11</v>
      </c>
      <c r="B18" s="17" t="s">
        <v>31</v>
      </c>
      <c r="C18" s="17" t="s">
        <v>26</v>
      </c>
      <c r="D18" s="7">
        <v>2.5</v>
      </c>
      <c r="E18" s="7"/>
      <c r="F18" s="20"/>
      <c r="G18" s="7"/>
      <c r="H18" s="6"/>
      <c r="I18" s="6"/>
    </row>
    <row r="19" spans="1:9" s="1" customFormat="1" ht="12">
      <c r="A19" s="8">
        <f t="shared" si="0"/>
        <v>12</v>
      </c>
      <c r="B19" s="18" t="s">
        <v>38</v>
      </c>
      <c r="C19" s="18" t="s">
        <v>89</v>
      </c>
      <c r="D19" s="8">
        <v>1</v>
      </c>
      <c r="E19" s="8"/>
      <c r="F19" s="21"/>
      <c r="G19" s="8"/>
      <c r="H19" s="6"/>
      <c r="I19" s="6"/>
    </row>
    <row r="20" spans="1:9" s="1" customFormat="1" ht="24">
      <c r="A20" s="5">
        <f t="shared" si="0"/>
        <v>13</v>
      </c>
      <c r="B20" s="17" t="s">
        <v>97</v>
      </c>
      <c r="C20" s="17" t="s">
        <v>32</v>
      </c>
      <c r="D20" s="5">
        <v>1</v>
      </c>
      <c r="E20" s="5"/>
      <c r="F20" s="20"/>
      <c r="G20" s="5"/>
      <c r="H20" s="6"/>
      <c r="I20" s="6"/>
    </row>
    <row r="21" spans="1:9" s="1" customFormat="1" ht="12">
      <c r="A21" s="5">
        <f t="shared" si="0"/>
        <v>14</v>
      </c>
      <c r="B21" s="19" t="s">
        <v>98</v>
      </c>
      <c r="C21" s="19" t="s">
        <v>107</v>
      </c>
      <c r="D21" s="9">
        <v>3</v>
      </c>
      <c r="E21" s="9"/>
      <c r="F21" s="22"/>
      <c r="G21" s="9"/>
      <c r="H21" s="6"/>
      <c r="I21" s="6"/>
    </row>
    <row r="22" spans="1:9" s="1" customFormat="1" ht="24">
      <c r="A22" s="5">
        <f t="shared" si="0"/>
        <v>15</v>
      </c>
      <c r="B22" s="17" t="s">
        <v>99</v>
      </c>
      <c r="C22" s="19" t="s">
        <v>108</v>
      </c>
      <c r="D22" s="5">
        <v>3</v>
      </c>
      <c r="E22" s="5"/>
      <c r="F22" s="20"/>
      <c r="G22" s="5"/>
      <c r="H22" s="6"/>
      <c r="I22" s="6"/>
    </row>
    <row r="23" spans="1:9" s="1" customFormat="1" ht="12">
      <c r="A23" s="5">
        <f t="shared" si="0"/>
        <v>16</v>
      </c>
      <c r="B23" s="17" t="s">
        <v>17</v>
      </c>
      <c r="C23" s="19" t="s">
        <v>109</v>
      </c>
      <c r="D23" s="5">
        <v>1</v>
      </c>
      <c r="E23" s="5"/>
      <c r="F23" s="20"/>
      <c r="G23" s="5"/>
      <c r="H23" s="6"/>
      <c r="I23" s="6"/>
    </row>
    <row r="24" spans="1:9" s="1" customFormat="1" ht="12">
      <c r="A24" s="5">
        <f t="shared" si="0"/>
        <v>17</v>
      </c>
      <c r="B24" s="17" t="s">
        <v>100</v>
      </c>
      <c r="C24" s="17" t="s">
        <v>26</v>
      </c>
      <c r="D24" s="5">
        <v>2</v>
      </c>
      <c r="E24" s="5"/>
      <c r="F24" s="20"/>
      <c r="G24" s="5"/>
      <c r="H24" s="6"/>
      <c r="I24" s="6"/>
    </row>
    <row r="25" spans="1:9" s="1" customFormat="1" ht="12">
      <c r="A25" s="5">
        <f t="shared" si="0"/>
        <v>18</v>
      </c>
      <c r="B25" s="17" t="s">
        <v>101</v>
      </c>
      <c r="C25" s="17" t="s">
        <v>26</v>
      </c>
      <c r="D25" s="5">
        <v>2</v>
      </c>
      <c r="E25" s="5"/>
      <c r="F25" s="20"/>
      <c r="G25" s="5"/>
      <c r="H25" s="6"/>
      <c r="I25" s="6"/>
    </row>
    <row r="26" spans="1:9" s="1" customFormat="1" ht="24">
      <c r="A26" s="5">
        <f t="shared" si="0"/>
        <v>19</v>
      </c>
      <c r="B26" s="17" t="s">
        <v>20</v>
      </c>
      <c r="C26" s="19" t="s">
        <v>110</v>
      </c>
      <c r="D26" s="5">
        <v>2</v>
      </c>
      <c r="E26" s="5"/>
      <c r="F26" s="20"/>
      <c r="G26" s="5"/>
      <c r="H26" s="6"/>
      <c r="I26" s="6"/>
    </row>
    <row r="27" spans="1:9" s="1" customFormat="1" ht="12">
      <c r="A27" s="5">
        <f t="shared" si="0"/>
        <v>20</v>
      </c>
      <c r="B27" s="17" t="s">
        <v>102</v>
      </c>
      <c r="C27" s="17" t="s">
        <v>111</v>
      </c>
      <c r="D27" s="5">
        <v>5</v>
      </c>
      <c r="E27" s="5"/>
      <c r="F27" s="20"/>
      <c r="G27" s="5"/>
      <c r="H27" s="6"/>
      <c r="I27" s="6"/>
    </row>
    <row r="28" spans="1:9" s="1" customFormat="1" ht="24">
      <c r="A28" s="5">
        <f t="shared" si="0"/>
        <v>21</v>
      </c>
      <c r="B28" s="17" t="s">
        <v>103</v>
      </c>
      <c r="C28" s="17" t="s">
        <v>33</v>
      </c>
      <c r="D28" s="7">
        <v>1.5</v>
      </c>
      <c r="E28" s="7"/>
      <c r="F28" s="20"/>
      <c r="G28" s="7"/>
      <c r="H28" s="6"/>
      <c r="I28" s="6"/>
    </row>
    <row r="29" spans="1:9" s="1" customFormat="1" ht="12">
      <c r="A29" s="5">
        <f t="shared" si="0"/>
        <v>22</v>
      </c>
      <c r="B29" s="17" t="s">
        <v>23</v>
      </c>
      <c r="C29" s="17" t="s">
        <v>26</v>
      </c>
      <c r="D29" s="7">
        <v>2.5</v>
      </c>
      <c r="E29" s="7"/>
      <c r="F29" s="20"/>
      <c r="G29" s="7"/>
      <c r="H29" s="6"/>
      <c r="I29" s="6"/>
    </row>
    <row r="30" spans="1:9" ht="12">
      <c r="A30" s="66" t="s">
        <v>24</v>
      </c>
      <c r="B30" s="67"/>
      <c r="C30" s="67"/>
      <c r="D30" s="67"/>
      <c r="E30" s="67"/>
      <c r="F30" s="67"/>
      <c r="G30" s="67"/>
      <c r="H30" s="67"/>
      <c r="I30" s="68"/>
    </row>
    <row r="31" spans="1:9" ht="12">
      <c r="A31" s="5">
        <f>+A29+1</f>
        <v>23</v>
      </c>
      <c r="B31" s="17" t="s">
        <v>34</v>
      </c>
      <c r="C31" s="17" t="s">
        <v>112</v>
      </c>
      <c r="D31" s="5">
        <v>1</v>
      </c>
      <c r="E31" s="5"/>
      <c r="F31" s="5"/>
      <c r="G31" s="5"/>
      <c r="H31" s="10"/>
      <c r="I31" s="10"/>
    </row>
    <row r="32" spans="1:9" ht="12">
      <c r="A32" s="5">
        <f t="shared" si="0"/>
        <v>24</v>
      </c>
      <c r="B32" s="17" t="s">
        <v>27</v>
      </c>
      <c r="C32" s="17" t="s">
        <v>113</v>
      </c>
      <c r="D32" s="5">
        <v>1</v>
      </c>
      <c r="E32" s="5"/>
      <c r="F32" s="5"/>
      <c r="G32" s="5"/>
      <c r="H32" s="10"/>
      <c r="I32" s="10"/>
    </row>
    <row r="33" spans="1:9" ht="24">
      <c r="A33" s="5">
        <f t="shared" si="0"/>
        <v>25</v>
      </c>
      <c r="B33" s="17" t="s">
        <v>35</v>
      </c>
      <c r="C33" s="17" t="s">
        <v>82</v>
      </c>
      <c r="D33" s="5">
        <v>1</v>
      </c>
      <c r="E33" s="5"/>
      <c r="F33" s="5"/>
      <c r="G33" s="5"/>
      <c r="H33" s="10"/>
      <c r="I33" s="10"/>
    </row>
    <row r="34" spans="1:9" ht="12">
      <c r="A34" s="5">
        <f t="shared" si="0"/>
        <v>26</v>
      </c>
      <c r="B34" s="17" t="s">
        <v>36</v>
      </c>
      <c r="C34" s="17" t="s">
        <v>114</v>
      </c>
      <c r="D34" s="5">
        <v>1</v>
      </c>
      <c r="E34" s="5"/>
      <c r="F34" s="5"/>
      <c r="G34" s="5"/>
      <c r="H34" s="10"/>
      <c r="I34" s="10"/>
    </row>
    <row r="35" spans="1:9" ht="12">
      <c r="A35" s="8">
        <f t="shared" si="0"/>
        <v>27</v>
      </c>
      <c r="B35" s="18" t="s">
        <v>37</v>
      </c>
      <c r="C35" s="18" t="s">
        <v>104</v>
      </c>
      <c r="D35" s="8">
        <v>6</v>
      </c>
      <c r="E35" s="8"/>
      <c r="F35" s="8"/>
      <c r="G35" s="8"/>
      <c r="H35" s="10"/>
      <c r="I35" s="10"/>
    </row>
    <row r="36" spans="1:9" ht="24">
      <c r="A36" s="5">
        <f t="shared" si="0"/>
        <v>28</v>
      </c>
      <c r="B36" s="17" t="s">
        <v>83</v>
      </c>
      <c r="C36" s="17" t="s">
        <v>84</v>
      </c>
      <c r="D36" s="5">
        <v>9</v>
      </c>
      <c r="E36" s="5"/>
      <c r="F36" s="5"/>
      <c r="G36" s="5"/>
      <c r="H36" s="10"/>
      <c r="I36" s="10"/>
    </row>
    <row r="37" spans="1:9" ht="12">
      <c r="A37" s="69" t="s">
        <v>44</v>
      </c>
      <c r="B37" s="70"/>
      <c r="C37" s="70"/>
      <c r="D37" s="70"/>
      <c r="E37" s="70"/>
      <c r="F37" s="70"/>
      <c r="G37" s="70"/>
      <c r="H37" s="71"/>
      <c r="I37" s="11"/>
    </row>
    <row r="38" ht="12">
      <c r="B38" s="15"/>
    </row>
  </sheetData>
  <sheetProtection/>
  <mergeCells count="5">
    <mergeCell ref="A5:I5"/>
    <mergeCell ref="A7:I7"/>
    <mergeCell ref="A30:I30"/>
    <mergeCell ref="A37:H37"/>
    <mergeCell ref="A2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A2" sqref="A2:I3"/>
    </sheetView>
  </sheetViews>
  <sheetFormatPr defaultColWidth="11.421875" defaultRowHeight="15"/>
  <cols>
    <col min="1" max="1" width="4.28125" style="31" bestFit="1" customWidth="1"/>
    <col min="2" max="2" width="22.140625" style="31" customWidth="1"/>
    <col min="3" max="3" width="12.8515625" style="33" customWidth="1"/>
    <col min="4" max="4" width="4.140625" style="31" bestFit="1" customWidth="1"/>
    <col min="5" max="6" width="11.57421875" style="1" customWidth="1"/>
    <col min="7" max="7" width="5.140625" style="1" bestFit="1" customWidth="1"/>
    <col min="8" max="9" width="11.57421875" style="4" customWidth="1"/>
    <col min="10" max="16384" width="11.421875" style="23" customWidth="1"/>
  </cols>
  <sheetData>
    <row r="2" spans="1:9" ht="12">
      <c r="A2" s="111" t="s">
        <v>139</v>
      </c>
      <c r="B2" s="112"/>
      <c r="C2" s="112"/>
      <c r="D2" s="112"/>
      <c r="E2" s="112"/>
      <c r="F2" s="112"/>
      <c r="G2" s="112"/>
      <c r="H2" s="112"/>
      <c r="I2" s="113"/>
    </row>
    <row r="3" spans="1:9" ht="12">
      <c r="A3" s="114"/>
      <c r="B3" s="115"/>
      <c r="C3" s="115"/>
      <c r="D3" s="115"/>
      <c r="E3" s="115"/>
      <c r="F3" s="115"/>
      <c r="G3" s="115"/>
      <c r="H3" s="115"/>
      <c r="I3" s="116"/>
    </row>
    <row r="5" spans="1:9" ht="12">
      <c r="A5" s="65" t="s">
        <v>77</v>
      </c>
      <c r="B5" s="65"/>
      <c r="C5" s="65"/>
      <c r="D5" s="65"/>
      <c r="E5" s="65"/>
      <c r="F5" s="65"/>
      <c r="G5" s="65"/>
      <c r="H5" s="65"/>
      <c r="I5" s="65"/>
    </row>
    <row r="6" spans="1:9" ht="24">
      <c r="A6" s="2" t="s">
        <v>28</v>
      </c>
      <c r="B6" s="2" t="s">
        <v>25</v>
      </c>
      <c r="C6" s="2" t="s">
        <v>81</v>
      </c>
      <c r="D6" s="2" t="s">
        <v>91</v>
      </c>
      <c r="E6" s="2" t="s">
        <v>85</v>
      </c>
      <c r="F6" s="2" t="s">
        <v>92</v>
      </c>
      <c r="G6" s="2" t="s">
        <v>93</v>
      </c>
      <c r="H6" s="2" t="s">
        <v>95</v>
      </c>
      <c r="I6" s="2" t="s">
        <v>94</v>
      </c>
    </row>
    <row r="7" spans="1:9" s="4" customFormat="1" ht="12">
      <c r="A7" s="72" t="s">
        <v>79</v>
      </c>
      <c r="B7" s="73"/>
      <c r="C7" s="73"/>
      <c r="D7" s="73"/>
      <c r="E7" s="73"/>
      <c r="F7" s="73"/>
      <c r="G7" s="73"/>
      <c r="H7" s="73"/>
      <c r="I7" s="74"/>
    </row>
    <row r="8" spans="1:9" ht="12">
      <c r="A8" s="24">
        <v>1</v>
      </c>
      <c r="B8" s="12" t="s">
        <v>7</v>
      </c>
      <c r="C8" s="17" t="s">
        <v>29</v>
      </c>
      <c r="D8" s="25">
        <v>4</v>
      </c>
      <c r="E8" s="5"/>
      <c r="F8" s="5"/>
      <c r="G8" s="5"/>
      <c r="H8" s="6"/>
      <c r="I8" s="6"/>
    </row>
    <row r="9" spans="1:9" ht="12">
      <c r="A9" s="24">
        <f>+A8+1</f>
        <v>2</v>
      </c>
      <c r="B9" s="12" t="s">
        <v>8</v>
      </c>
      <c r="C9" s="17" t="s">
        <v>26</v>
      </c>
      <c r="D9" s="25">
        <v>11</v>
      </c>
      <c r="E9" s="5"/>
      <c r="F9" s="5"/>
      <c r="G9" s="5"/>
      <c r="H9" s="6"/>
      <c r="I9" s="6"/>
    </row>
    <row r="10" spans="1:9" ht="12">
      <c r="A10" s="24">
        <f aca="true" t="shared" si="0" ref="A10:A29">+A9+1</f>
        <v>3</v>
      </c>
      <c r="B10" s="12" t="s">
        <v>80</v>
      </c>
      <c r="C10" s="17" t="s">
        <v>104</v>
      </c>
      <c r="D10" s="25">
        <v>5</v>
      </c>
      <c r="E10" s="5"/>
      <c r="F10" s="5"/>
      <c r="G10" s="5"/>
      <c r="H10" s="6"/>
      <c r="I10" s="6"/>
    </row>
    <row r="11" spans="1:9" ht="12">
      <c r="A11" s="24">
        <f t="shared" si="0"/>
        <v>4</v>
      </c>
      <c r="B11" s="12" t="s">
        <v>9</v>
      </c>
      <c r="C11" s="17" t="s">
        <v>104</v>
      </c>
      <c r="D11" s="25">
        <v>5</v>
      </c>
      <c r="E11" s="5"/>
      <c r="F11" s="5"/>
      <c r="G11" s="5"/>
      <c r="H11" s="6"/>
      <c r="I11" s="6"/>
    </row>
    <row r="12" spans="1:9" ht="12">
      <c r="A12" s="24">
        <f t="shared" si="0"/>
        <v>5</v>
      </c>
      <c r="B12" s="12" t="s">
        <v>10</v>
      </c>
      <c r="C12" s="17" t="s">
        <v>104</v>
      </c>
      <c r="D12" s="25">
        <v>5</v>
      </c>
      <c r="E12" s="5"/>
      <c r="F12" s="5"/>
      <c r="G12" s="5"/>
      <c r="H12" s="6"/>
      <c r="I12" s="6"/>
    </row>
    <row r="13" spans="1:9" ht="12">
      <c r="A13" s="24">
        <f t="shared" si="0"/>
        <v>6</v>
      </c>
      <c r="B13" s="12" t="s">
        <v>11</v>
      </c>
      <c r="C13" s="17" t="s">
        <v>29</v>
      </c>
      <c r="D13" s="26">
        <v>2</v>
      </c>
      <c r="E13" s="5"/>
      <c r="F13" s="5"/>
      <c r="G13" s="5"/>
      <c r="H13" s="6"/>
      <c r="I13" s="6"/>
    </row>
    <row r="14" spans="1:9" ht="12">
      <c r="A14" s="24">
        <f t="shared" si="0"/>
        <v>7</v>
      </c>
      <c r="B14" s="12" t="s">
        <v>12</v>
      </c>
      <c r="C14" s="17" t="s">
        <v>29</v>
      </c>
      <c r="D14" s="26">
        <v>2</v>
      </c>
      <c r="E14" s="5"/>
      <c r="F14" s="5"/>
      <c r="G14" s="5"/>
      <c r="H14" s="6"/>
      <c r="I14" s="6"/>
    </row>
    <row r="15" spans="1:9" ht="12">
      <c r="A15" s="24">
        <f t="shared" si="0"/>
        <v>8</v>
      </c>
      <c r="B15" s="12" t="s">
        <v>13</v>
      </c>
      <c r="C15" s="17" t="s">
        <v>29</v>
      </c>
      <c r="D15" s="26">
        <v>2</v>
      </c>
      <c r="E15" s="5"/>
      <c r="F15" s="5"/>
      <c r="G15" s="5"/>
      <c r="H15" s="6"/>
      <c r="I15" s="6"/>
    </row>
    <row r="16" spans="1:9" ht="24">
      <c r="A16" s="24">
        <f t="shared" si="0"/>
        <v>9</v>
      </c>
      <c r="B16" s="12" t="s">
        <v>14</v>
      </c>
      <c r="C16" s="17" t="s">
        <v>105</v>
      </c>
      <c r="D16" s="26">
        <v>5</v>
      </c>
      <c r="E16" s="5"/>
      <c r="F16" s="5"/>
      <c r="G16" s="5"/>
      <c r="H16" s="6"/>
      <c r="I16" s="6"/>
    </row>
    <row r="17" spans="1:9" ht="12">
      <c r="A17" s="24">
        <f t="shared" si="0"/>
        <v>10</v>
      </c>
      <c r="B17" s="12" t="s">
        <v>30</v>
      </c>
      <c r="C17" s="17" t="s">
        <v>106</v>
      </c>
      <c r="D17" s="26">
        <v>4</v>
      </c>
      <c r="E17" s="5"/>
      <c r="F17" s="5"/>
      <c r="G17" s="5"/>
      <c r="H17" s="6"/>
      <c r="I17" s="6"/>
    </row>
    <row r="18" spans="1:9" ht="12">
      <c r="A18" s="24">
        <f t="shared" si="0"/>
        <v>11</v>
      </c>
      <c r="B18" s="12" t="s">
        <v>31</v>
      </c>
      <c r="C18" s="18" t="s">
        <v>90</v>
      </c>
      <c r="D18" s="27">
        <v>2.5</v>
      </c>
      <c r="E18" s="7"/>
      <c r="F18" s="7"/>
      <c r="G18" s="7"/>
      <c r="H18" s="6"/>
      <c r="I18" s="6"/>
    </row>
    <row r="19" spans="1:9" ht="12">
      <c r="A19" s="24">
        <f t="shared" si="0"/>
        <v>12</v>
      </c>
      <c r="B19" s="12" t="s">
        <v>38</v>
      </c>
      <c r="C19" s="17" t="s">
        <v>89</v>
      </c>
      <c r="D19" s="26">
        <v>2</v>
      </c>
      <c r="E19" s="8"/>
      <c r="F19" s="8"/>
      <c r="G19" s="8"/>
      <c r="H19" s="6"/>
      <c r="I19" s="6"/>
    </row>
    <row r="20" spans="1:9" ht="24">
      <c r="A20" s="24">
        <f t="shared" si="0"/>
        <v>13</v>
      </c>
      <c r="B20" s="12" t="s">
        <v>15</v>
      </c>
      <c r="C20" s="17" t="s">
        <v>32</v>
      </c>
      <c r="D20" s="26">
        <v>2</v>
      </c>
      <c r="E20" s="5"/>
      <c r="F20" s="5"/>
      <c r="G20" s="5"/>
      <c r="H20" s="6"/>
      <c r="I20" s="6"/>
    </row>
    <row r="21" spans="1:9" ht="12">
      <c r="A21" s="24">
        <f t="shared" si="0"/>
        <v>14</v>
      </c>
      <c r="B21" s="14" t="s">
        <v>96</v>
      </c>
      <c r="C21" s="19" t="s">
        <v>107</v>
      </c>
      <c r="D21" s="28">
        <v>6</v>
      </c>
      <c r="E21" s="9"/>
      <c r="F21" s="9"/>
      <c r="G21" s="9"/>
      <c r="H21" s="6"/>
      <c r="I21" s="6"/>
    </row>
    <row r="22" spans="1:9" ht="24">
      <c r="A22" s="24">
        <f t="shared" si="0"/>
        <v>15</v>
      </c>
      <c r="B22" s="12" t="s">
        <v>16</v>
      </c>
      <c r="C22" s="19" t="s">
        <v>108</v>
      </c>
      <c r="D22" s="26">
        <v>5</v>
      </c>
      <c r="E22" s="5"/>
      <c r="F22" s="5"/>
      <c r="G22" s="5"/>
      <c r="H22" s="6"/>
      <c r="I22" s="6"/>
    </row>
    <row r="23" spans="1:9" ht="12">
      <c r="A23" s="24">
        <f t="shared" si="0"/>
        <v>16</v>
      </c>
      <c r="B23" s="12" t="s">
        <v>17</v>
      </c>
      <c r="C23" s="19" t="s">
        <v>109</v>
      </c>
      <c r="D23" s="26">
        <v>2</v>
      </c>
      <c r="E23" s="5"/>
      <c r="F23" s="5"/>
      <c r="G23" s="5"/>
      <c r="H23" s="6"/>
      <c r="I23" s="6"/>
    </row>
    <row r="24" spans="1:9" ht="12">
      <c r="A24" s="24">
        <f t="shared" si="0"/>
        <v>17</v>
      </c>
      <c r="B24" s="12" t="s">
        <v>18</v>
      </c>
      <c r="C24" s="17" t="s">
        <v>26</v>
      </c>
      <c r="D24" s="26">
        <v>3</v>
      </c>
      <c r="E24" s="5"/>
      <c r="F24" s="5"/>
      <c r="G24" s="5"/>
      <c r="H24" s="6"/>
      <c r="I24" s="6"/>
    </row>
    <row r="25" spans="1:9" ht="12">
      <c r="A25" s="24">
        <f t="shared" si="0"/>
        <v>18</v>
      </c>
      <c r="B25" s="12" t="s">
        <v>19</v>
      </c>
      <c r="C25" s="17" t="s">
        <v>26</v>
      </c>
      <c r="D25" s="26">
        <v>4</v>
      </c>
      <c r="E25" s="5"/>
      <c r="F25" s="5"/>
      <c r="G25" s="5"/>
      <c r="H25" s="6"/>
      <c r="I25" s="6"/>
    </row>
    <row r="26" spans="1:9" ht="24">
      <c r="A26" s="24">
        <f t="shared" si="0"/>
        <v>19</v>
      </c>
      <c r="B26" s="12" t="s">
        <v>20</v>
      </c>
      <c r="C26" s="19" t="s">
        <v>110</v>
      </c>
      <c r="D26" s="26">
        <v>3</v>
      </c>
      <c r="E26" s="5"/>
      <c r="F26" s="5"/>
      <c r="G26" s="5"/>
      <c r="H26" s="6"/>
      <c r="I26" s="6"/>
    </row>
    <row r="27" spans="1:9" ht="12">
      <c r="A27" s="24">
        <f t="shared" si="0"/>
        <v>20</v>
      </c>
      <c r="B27" s="12" t="s">
        <v>21</v>
      </c>
      <c r="C27" s="17" t="s">
        <v>111</v>
      </c>
      <c r="D27" s="26">
        <v>10</v>
      </c>
      <c r="E27" s="5"/>
      <c r="F27" s="5"/>
      <c r="G27" s="5"/>
      <c r="H27" s="6"/>
      <c r="I27" s="6"/>
    </row>
    <row r="28" spans="1:9" ht="24">
      <c r="A28" s="24">
        <f t="shared" si="0"/>
        <v>21</v>
      </c>
      <c r="B28" s="12" t="s">
        <v>22</v>
      </c>
      <c r="C28" s="17" t="s">
        <v>33</v>
      </c>
      <c r="D28" s="26">
        <v>3</v>
      </c>
      <c r="E28" s="7"/>
      <c r="F28" s="7"/>
      <c r="G28" s="7"/>
      <c r="H28" s="6"/>
      <c r="I28" s="6"/>
    </row>
    <row r="29" spans="1:9" ht="12">
      <c r="A29" s="24">
        <f t="shared" si="0"/>
        <v>22</v>
      </c>
      <c r="B29" s="12" t="s">
        <v>23</v>
      </c>
      <c r="C29" s="17" t="s">
        <v>26</v>
      </c>
      <c r="D29" s="27">
        <v>2.5</v>
      </c>
      <c r="E29" s="7"/>
      <c r="F29" s="7"/>
      <c r="G29" s="7"/>
      <c r="H29" s="6"/>
      <c r="I29" s="6"/>
    </row>
    <row r="30" spans="1:9" ht="12">
      <c r="A30" s="72" t="s">
        <v>24</v>
      </c>
      <c r="B30" s="73"/>
      <c r="C30" s="73"/>
      <c r="D30" s="73"/>
      <c r="E30" s="73"/>
      <c r="F30" s="73"/>
      <c r="G30" s="73"/>
      <c r="H30" s="73"/>
      <c r="I30" s="74"/>
    </row>
    <row r="31" spans="1:9" ht="12">
      <c r="A31" s="24">
        <f>+A29+1</f>
        <v>23</v>
      </c>
      <c r="B31" s="12" t="s">
        <v>34</v>
      </c>
      <c r="C31" s="17" t="s">
        <v>112</v>
      </c>
      <c r="D31" s="25">
        <v>2</v>
      </c>
      <c r="E31" s="5"/>
      <c r="F31" s="5"/>
      <c r="G31" s="5"/>
      <c r="H31" s="10"/>
      <c r="I31" s="10"/>
    </row>
    <row r="32" spans="1:9" ht="12">
      <c r="A32" s="24">
        <f>+A31+1</f>
        <v>24</v>
      </c>
      <c r="B32" s="12" t="s">
        <v>27</v>
      </c>
      <c r="C32" s="17" t="s">
        <v>113</v>
      </c>
      <c r="D32" s="25">
        <v>2</v>
      </c>
      <c r="E32" s="5"/>
      <c r="F32" s="5"/>
      <c r="G32" s="5"/>
      <c r="H32" s="10"/>
      <c r="I32" s="10"/>
    </row>
    <row r="33" spans="1:9" ht="24">
      <c r="A33" s="24">
        <f>+A32+1</f>
        <v>25</v>
      </c>
      <c r="B33" s="12" t="s">
        <v>35</v>
      </c>
      <c r="C33" s="17" t="s">
        <v>82</v>
      </c>
      <c r="D33" s="25">
        <v>2</v>
      </c>
      <c r="E33" s="5"/>
      <c r="F33" s="5"/>
      <c r="G33" s="5"/>
      <c r="H33" s="10"/>
      <c r="I33" s="10"/>
    </row>
    <row r="34" spans="1:9" ht="12">
      <c r="A34" s="24">
        <f>+A33+1</f>
        <v>26</v>
      </c>
      <c r="B34" s="12" t="s">
        <v>36</v>
      </c>
      <c r="C34" s="17" t="s">
        <v>114</v>
      </c>
      <c r="D34" s="25">
        <v>2</v>
      </c>
      <c r="E34" s="5"/>
      <c r="F34" s="5"/>
      <c r="G34" s="5"/>
      <c r="H34" s="10"/>
      <c r="I34" s="10"/>
    </row>
    <row r="35" spans="1:9" ht="12">
      <c r="A35" s="29">
        <f>+A34+1</f>
        <v>27</v>
      </c>
      <c r="B35" s="13" t="s">
        <v>37</v>
      </c>
      <c r="C35" s="18" t="s">
        <v>104</v>
      </c>
      <c r="D35" s="30">
        <v>12</v>
      </c>
      <c r="E35" s="8"/>
      <c r="F35" s="8"/>
      <c r="G35" s="8"/>
      <c r="H35" s="10"/>
      <c r="I35" s="10"/>
    </row>
    <row r="36" spans="1:9" ht="24">
      <c r="A36" s="25">
        <f>+A35+1</f>
        <v>28</v>
      </c>
      <c r="B36" s="12" t="s">
        <v>83</v>
      </c>
      <c r="C36" s="17" t="s">
        <v>84</v>
      </c>
      <c r="D36" s="25">
        <v>18</v>
      </c>
      <c r="E36" s="5"/>
      <c r="F36" s="5"/>
      <c r="G36" s="5"/>
      <c r="H36" s="10"/>
      <c r="I36" s="10"/>
    </row>
    <row r="37" spans="1:9" ht="12">
      <c r="A37" s="75" t="s">
        <v>45</v>
      </c>
      <c r="B37" s="76"/>
      <c r="C37" s="76"/>
      <c r="D37" s="76"/>
      <c r="E37" s="76"/>
      <c r="F37" s="76"/>
      <c r="G37" s="76"/>
      <c r="H37" s="77"/>
      <c r="I37" s="11"/>
    </row>
    <row r="38" ht="12">
      <c r="B38" s="32"/>
    </row>
    <row r="43" ht="15">
      <c r="B43" s="106" t="s">
        <v>135</v>
      </c>
    </row>
    <row r="44" ht="15">
      <c r="B44" s="107"/>
    </row>
    <row r="45" ht="15">
      <c r="B45" s="107"/>
    </row>
    <row r="46" spans="2:9" ht="15">
      <c r="B46" s="108" t="s">
        <v>132</v>
      </c>
      <c r="C46" s="108"/>
      <c r="D46" s="108"/>
      <c r="E46" s="108"/>
      <c r="F46" s="108"/>
      <c r="G46" s="108"/>
      <c r="H46" s="108"/>
      <c r="I46" s="108"/>
    </row>
    <row r="47" spans="2:9" ht="15">
      <c r="B47" s="108" t="s">
        <v>133</v>
      </c>
      <c r="C47" s="108"/>
      <c r="D47" s="108"/>
      <c r="E47" s="108"/>
      <c r="F47" s="108"/>
      <c r="G47" s="108"/>
      <c r="H47" s="108"/>
      <c r="I47" s="109"/>
    </row>
    <row r="48" spans="2:9" ht="15">
      <c r="B48" s="108" t="s">
        <v>134</v>
      </c>
      <c r="C48" s="108"/>
      <c r="D48" s="108"/>
      <c r="E48" s="108"/>
      <c r="F48" s="108"/>
      <c r="G48" s="108"/>
      <c r="H48" s="108"/>
      <c r="I48" s="109"/>
    </row>
    <row r="49" ht="15">
      <c r="B49" s="107"/>
    </row>
  </sheetData>
  <sheetProtection/>
  <mergeCells count="8">
    <mergeCell ref="B48:H48"/>
    <mergeCell ref="A2:I3"/>
    <mergeCell ref="A5:I5"/>
    <mergeCell ref="A7:I7"/>
    <mergeCell ref="A30:I30"/>
    <mergeCell ref="A37:H37"/>
    <mergeCell ref="B46:I46"/>
    <mergeCell ref="B47:H4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M4" sqref="M4"/>
    </sheetView>
  </sheetViews>
  <sheetFormatPr defaultColWidth="11.421875" defaultRowHeight="15"/>
  <cols>
    <col min="1" max="1" width="4.28125" style="31" bestFit="1" customWidth="1"/>
    <col min="2" max="2" width="22.140625" style="31" customWidth="1"/>
    <col min="3" max="3" width="12.8515625" style="33" customWidth="1"/>
    <col min="4" max="4" width="4.140625" style="31" bestFit="1" customWidth="1"/>
    <col min="5" max="6" width="11.57421875" style="1" customWidth="1"/>
    <col min="7" max="7" width="5.140625" style="1" bestFit="1" customWidth="1"/>
    <col min="8" max="9" width="11.57421875" style="4" customWidth="1"/>
    <col min="10" max="16384" width="11.421875" style="23" customWidth="1"/>
  </cols>
  <sheetData>
    <row r="2" spans="1:9" ht="12">
      <c r="A2" s="111" t="s">
        <v>139</v>
      </c>
      <c r="B2" s="112"/>
      <c r="C2" s="112"/>
      <c r="D2" s="112"/>
      <c r="E2" s="112"/>
      <c r="F2" s="112"/>
      <c r="G2" s="112"/>
      <c r="H2" s="112"/>
      <c r="I2" s="113"/>
    </row>
    <row r="3" spans="1:9" ht="12">
      <c r="A3" s="114"/>
      <c r="B3" s="115"/>
      <c r="C3" s="115"/>
      <c r="D3" s="115"/>
      <c r="E3" s="115"/>
      <c r="F3" s="115"/>
      <c r="G3" s="115"/>
      <c r="H3" s="115"/>
      <c r="I3" s="116"/>
    </row>
    <row r="4" spans="1:9" ht="18.75">
      <c r="A4" s="117"/>
      <c r="B4" s="118"/>
      <c r="C4" s="118"/>
      <c r="D4" s="118"/>
      <c r="E4" s="118"/>
      <c r="F4" s="118"/>
      <c r="G4" s="118"/>
      <c r="H4" s="118"/>
      <c r="I4" s="119"/>
    </row>
    <row r="5" spans="1:9" s="4" customFormat="1" ht="12">
      <c r="A5" s="65" t="s">
        <v>78</v>
      </c>
      <c r="B5" s="65"/>
      <c r="C5" s="65"/>
      <c r="D5" s="65"/>
      <c r="E5" s="65"/>
      <c r="F5" s="65"/>
      <c r="G5" s="65"/>
      <c r="H5" s="65"/>
      <c r="I5" s="65"/>
    </row>
    <row r="6" spans="1:9" ht="24">
      <c r="A6" s="2" t="s">
        <v>28</v>
      </c>
      <c r="B6" s="2" t="s">
        <v>25</v>
      </c>
      <c r="C6" s="2" t="s">
        <v>81</v>
      </c>
      <c r="D6" s="2" t="s">
        <v>91</v>
      </c>
      <c r="E6" s="2" t="s">
        <v>85</v>
      </c>
      <c r="F6" s="2" t="s">
        <v>92</v>
      </c>
      <c r="G6" s="2" t="s">
        <v>93</v>
      </c>
      <c r="H6" s="2" t="s">
        <v>95</v>
      </c>
      <c r="I6" s="2" t="s">
        <v>94</v>
      </c>
    </row>
    <row r="7" spans="1:9" ht="12">
      <c r="A7" s="72" t="s">
        <v>79</v>
      </c>
      <c r="B7" s="73"/>
      <c r="C7" s="73"/>
      <c r="D7" s="73"/>
      <c r="E7" s="73"/>
      <c r="F7" s="73"/>
      <c r="G7" s="73"/>
      <c r="H7" s="73"/>
      <c r="I7" s="74"/>
    </row>
    <row r="8" spans="1:9" ht="12">
      <c r="A8" s="25">
        <v>1</v>
      </c>
      <c r="B8" s="12" t="s">
        <v>7</v>
      </c>
      <c r="C8" s="17" t="s">
        <v>29</v>
      </c>
      <c r="D8" s="25">
        <v>6</v>
      </c>
      <c r="E8" s="5"/>
      <c r="F8" s="5"/>
      <c r="G8" s="5"/>
      <c r="H8" s="6"/>
      <c r="I8" s="6"/>
    </row>
    <row r="9" spans="1:9" ht="12">
      <c r="A9" s="25">
        <f>+A8+1</f>
        <v>2</v>
      </c>
      <c r="B9" s="12" t="s">
        <v>8</v>
      </c>
      <c r="C9" s="17" t="s">
        <v>26</v>
      </c>
      <c r="D9" s="25">
        <v>17</v>
      </c>
      <c r="E9" s="5"/>
      <c r="F9" s="5"/>
      <c r="G9" s="5"/>
      <c r="H9" s="6"/>
      <c r="I9" s="6"/>
    </row>
    <row r="10" spans="1:9" ht="12">
      <c r="A10" s="25">
        <f aca="true" t="shared" si="0" ref="A10:A36">+A9+1</f>
        <v>3</v>
      </c>
      <c r="B10" s="12" t="s">
        <v>80</v>
      </c>
      <c r="C10" s="17" t="s">
        <v>104</v>
      </c>
      <c r="D10" s="25">
        <v>7</v>
      </c>
      <c r="E10" s="5"/>
      <c r="F10" s="5"/>
      <c r="G10" s="5"/>
      <c r="H10" s="6"/>
      <c r="I10" s="6"/>
    </row>
    <row r="11" spans="1:9" ht="12">
      <c r="A11" s="25">
        <f t="shared" si="0"/>
        <v>4</v>
      </c>
      <c r="B11" s="12" t="s">
        <v>9</v>
      </c>
      <c r="C11" s="17" t="s">
        <v>104</v>
      </c>
      <c r="D11" s="25">
        <v>7</v>
      </c>
      <c r="E11" s="5"/>
      <c r="F11" s="5"/>
      <c r="G11" s="5"/>
      <c r="H11" s="6"/>
      <c r="I11" s="6"/>
    </row>
    <row r="12" spans="1:9" ht="12">
      <c r="A12" s="25">
        <f t="shared" si="0"/>
        <v>5</v>
      </c>
      <c r="B12" s="12" t="s">
        <v>10</v>
      </c>
      <c r="C12" s="17" t="s">
        <v>104</v>
      </c>
      <c r="D12" s="25">
        <v>7</v>
      </c>
      <c r="E12" s="5"/>
      <c r="F12" s="5"/>
      <c r="G12" s="5"/>
      <c r="H12" s="6"/>
      <c r="I12" s="6"/>
    </row>
    <row r="13" spans="1:9" ht="12">
      <c r="A13" s="25">
        <f t="shared" si="0"/>
        <v>6</v>
      </c>
      <c r="B13" s="12" t="s">
        <v>11</v>
      </c>
      <c r="C13" s="17" t="s">
        <v>29</v>
      </c>
      <c r="D13" s="26">
        <v>2</v>
      </c>
      <c r="E13" s="5"/>
      <c r="F13" s="5"/>
      <c r="G13" s="5"/>
      <c r="H13" s="6"/>
      <c r="I13" s="6"/>
    </row>
    <row r="14" spans="1:9" ht="12">
      <c r="A14" s="25">
        <f t="shared" si="0"/>
        <v>7</v>
      </c>
      <c r="B14" s="12" t="s">
        <v>12</v>
      </c>
      <c r="C14" s="17" t="s">
        <v>29</v>
      </c>
      <c r="D14" s="25">
        <v>3</v>
      </c>
      <c r="E14" s="5"/>
      <c r="F14" s="5"/>
      <c r="G14" s="5"/>
      <c r="H14" s="6"/>
      <c r="I14" s="6"/>
    </row>
    <row r="15" spans="1:9" ht="12">
      <c r="A15" s="25">
        <f t="shared" si="0"/>
        <v>8</v>
      </c>
      <c r="B15" s="12" t="s">
        <v>13</v>
      </c>
      <c r="C15" s="17" t="s">
        <v>29</v>
      </c>
      <c r="D15" s="25">
        <v>3</v>
      </c>
      <c r="E15" s="5"/>
      <c r="F15" s="5"/>
      <c r="G15" s="5"/>
      <c r="H15" s="6"/>
      <c r="I15" s="6"/>
    </row>
    <row r="16" spans="1:9" ht="24">
      <c r="A16" s="25">
        <f t="shared" si="0"/>
        <v>9</v>
      </c>
      <c r="B16" s="12" t="s">
        <v>14</v>
      </c>
      <c r="C16" s="17" t="s">
        <v>105</v>
      </c>
      <c r="D16" s="25">
        <v>8</v>
      </c>
      <c r="E16" s="5"/>
      <c r="F16" s="5"/>
      <c r="G16" s="5"/>
      <c r="H16" s="6"/>
      <c r="I16" s="6"/>
    </row>
    <row r="17" spans="1:9" ht="12">
      <c r="A17" s="25">
        <f t="shared" si="0"/>
        <v>10</v>
      </c>
      <c r="B17" s="12" t="s">
        <v>30</v>
      </c>
      <c r="C17" s="17" t="s">
        <v>106</v>
      </c>
      <c r="D17" s="25">
        <v>6</v>
      </c>
      <c r="E17" s="5"/>
      <c r="F17" s="5"/>
      <c r="G17" s="5"/>
      <c r="H17" s="6"/>
      <c r="I17" s="6"/>
    </row>
    <row r="18" spans="1:9" ht="12">
      <c r="A18" s="25">
        <f t="shared" si="0"/>
        <v>11</v>
      </c>
      <c r="B18" s="12" t="s">
        <v>31</v>
      </c>
      <c r="C18" s="17" t="s">
        <v>26</v>
      </c>
      <c r="D18" s="34">
        <v>3.5</v>
      </c>
      <c r="E18" s="7"/>
      <c r="F18" s="7"/>
      <c r="G18" s="7"/>
      <c r="H18" s="6"/>
      <c r="I18" s="6"/>
    </row>
    <row r="19" spans="1:9" ht="12">
      <c r="A19" s="25">
        <f t="shared" si="0"/>
        <v>12</v>
      </c>
      <c r="B19" s="12" t="s">
        <v>38</v>
      </c>
      <c r="C19" s="18" t="s">
        <v>89</v>
      </c>
      <c r="D19" s="25">
        <v>3</v>
      </c>
      <c r="E19" s="8"/>
      <c r="F19" s="8"/>
      <c r="G19" s="8"/>
      <c r="H19" s="6"/>
      <c r="I19" s="6"/>
    </row>
    <row r="20" spans="1:9" ht="24">
      <c r="A20" s="25">
        <f t="shared" si="0"/>
        <v>13</v>
      </c>
      <c r="B20" s="12" t="s">
        <v>15</v>
      </c>
      <c r="C20" s="17" t="s">
        <v>32</v>
      </c>
      <c r="D20" s="25">
        <v>2</v>
      </c>
      <c r="E20" s="5"/>
      <c r="F20" s="5"/>
      <c r="G20" s="5"/>
      <c r="H20" s="6"/>
      <c r="I20" s="6"/>
    </row>
    <row r="21" spans="1:9" ht="12">
      <c r="A21" s="25">
        <f t="shared" si="0"/>
        <v>14</v>
      </c>
      <c r="B21" s="14" t="s">
        <v>96</v>
      </c>
      <c r="C21" s="19" t="s">
        <v>107</v>
      </c>
      <c r="D21" s="35">
        <v>9</v>
      </c>
      <c r="E21" s="9"/>
      <c r="F21" s="9"/>
      <c r="G21" s="9"/>
      <c r="H21" s="6"/>
      <c r="I21" s="6"/>
    </row>
    <row r="22" spans="1:9" ht="24">
      <c r="A22" s="25">
        <f t="shared" si="0"/>
        <v>15</v>
      </c>
      <c r="B22" s="12" t="s">
        <v>16</v>
      </c>
      <c r="C22" s="19" t="s">
        <v>108</v>
      </c>
      <c r="D22" s="25">
        <v>7</v>
      </c>
      <c r="E22" s="5"/>
      <c r="F22" s="5"/>
      <c r="G22" s="5"/>
      <c r="H22" s="6"/>
      <c r="I22" s="6"/>
    </row>
    <row r="23" spans="1:9" ht="12">
      <c r="A23" s="25">
        <f t="shared" si="0"/>
        <v>16</v>
      </c>
      <c r="B23" s="12" t="s">
        <v>17</v>
      </c>
      <c r="C23" s="19" t="s">
        <v>109</v>
      </c>
      <c r="D23" s="25">
        <v>3</v>
      </c>
      <c r="E23" s="5"/>
      <c r="F23" s="5"/>
      <c r="G23" s="5"/>
      <c r="H23" s="6"/>
      <c r="I23" s="6"/>
    </row>
    <row r="24" spans="1:9" ht="12">
      <c r="A24" s="25">
        <f t="shared" si="0"/>
        <v>17</v>
      </c>
      <c r="B24" s="12" t="s">
        <v>18</v>
      </c>
      <c r="C24" s="17" t="s">
        <v>26</v>
      </c>
      <c r="D24" s="25">
        <v>5</v>
      </c>
      <c r="E24" s="5"/>
      <c r="F24" s="5"/>
      <c r="G24" s="5"/>
      <c r="H24" s="6"/>
      <c r="I24" s="6"/>
    </row>
    <row r="25" spans="1:9" ht="12">
      <c r="A25" s="25">
        <f t="shared" si="0"/>
        <v>18</v>
      </c>
      <c r="B25" s="12" t="s">
        <v>19</v>
      </c>
      <c r="C25" s="17" t="s">
        <v>26</v>
      </c>
      <c r="D25" s="25">
        <v>6</v>
      </c>
      <c r="E25" s="5"/>
      <c r="F25" s="5"/>
      <c r="G25" s="5"/>
      <c r="H25" s="6"/>
      <c r="I25" s="6"/>
    </row>
    <row r="26" spans="1:9" ht="24">
      <c r="A26" s="25">
        <f t="shared" si="0"/>
        <v>19</v>
      </c>
      <c r="B26" s="12" t="s">
        <v>20</v>
      </c>
      <c r="C26" s="19" t="s">
        <v>110</v>
      </c>
      <c r="D26" s="25">
        <v>5</v>
      </c>
      <c r="E26" s="5"/>
      <c r="F26" s="5"/>
      <c r="G26" s="5"/>
      <c r="H26" s="6"/>
      <c r="I26" s="6"/>
    </row>
    <row r="27" spans="1:9" ht="12">
      <c r="A27" s="25">
        <f t="shared" si="0"/>
        <v>20</v>
      </c>
      <c r="B27" s="12" t="s">
        <v>21</v>
      </c>
      <c r="C27" s="17" t="s">
        <v>111</v>
      </c>
      <c r="D27" s="25">
        <v>15</v>
      </c>
      <c r="E27" s="5"/>
      <c r="F27" s="5"/>
      <c r="G27" s="5"/>
      <c r="H27" s="6"/>
      <c r="I27" s="6"/>
    </row>
    <row r="28" spans="1:9" ht="24">
      <c r="A28" s="25">
        <f t="shared" si="0"/>
        <v>21</v>
      </c>
      <c r="B28" s="12" t="s">
        <v>22</v>
      </c>
      <c r="C28" s="17" t="s">
        <v>33</v>
      </c>
      <c r="D28" s="34">
        <v>4.5</v>
      </c>
      <c r="E28" s="7"/>
      <c r="F28" s="7"/>
      <c r="G28" s="7"/>
      <c r="H28" s="6"/>
      <c r="I28" s="6"/>
    </row>
    <row r="29" spans="1:9" ht="12">
      <c r="A29" s="25">
        <f t="shared" si="0"/>
        <v>22</v>
      </c>
      <c r="B29" s="12" t="s">
        <v>23</v>
      </c>
      <c r="C29" s="17" t="s">
        <v>26</v>
      </c>
      <c r="D29" s="34">
        <v>3.5</v>
      </c>
      <c r="E29" s="7"/>
      <c r="F29" s="7"/>
      <c r="G29" s="7"/>
      <c r="H29" s="6"/>
      <c r="I29" s="6"/>
    </row>
    <row r="30" spans="1:9" ht="12">
      <c r="A30" s="72" t="s">
        <v>24</v>
      </c>
      <c r="B30" s="73"/>
      <c r="C30" s="73"/>
      <c r="D30" s="73"/>
      <c r="E30" s="73"/>
      <c r="F30" s="73"/>
      <c r="G30" s="73"/>
      <c r="H30" s="73"/>
      <c r="I30" s="74"/>
    </row>
    <row r="31" spans="1:9" ht="12">
      <c r="A31" s="25">
        <f>+A29+1</f>
        <v>23</v>
      </c>
      <c r="B31" s="12" t="s">
        <v>34</v>
      </c>
      <c r="C31" s="17" t="s">
        <v>112</v>
      </c>
      <c r="D31" s="25">
        <v>3</v>
      </c>
      <c r="E31" s="5"/>
      <c r="F31" s="5"/>
      <c r="G31" s="5"/>
      <c r="H31" s="10"/>
      <c r="I31" s="10"/>
    </row>
    <row r="32" spans="1:9" ht="12">
      <c r="A32" s="25">
        <f t="shared" si="0"/>
        <v>24</v>
      </c>
      <c r="B32" s="12" t="s">
        <v>27</v>
      </c>
      <c r="C32" s="17" t="s">
        <v>113</v>
      </c>
      <c r="D32" s="25">
        <v>3</v>
      </c>
      <c r="E32" s="5"/>
      <c r="F32" s="5"/>
      <c r="G32" s="5"/>
      <c r="H32" s="10"/>
      <c r="I32" s="10"/>
    </row>
    <row r="33" spans="1:9" ht="24">
      <c r="A33" s="25">
        <f t="shared" si="0"/>
        <v>25</v>
      </c>
      <c r="B33" s="12" t="s">
        <v>35</v>
      </c>
      <c r="C33" s="17" t="s">
        <v>82</v>
      </c>
      <c r="D33" s="25">
        <v>3</v>
      </c>
      <c r="E33" s="5"/>
      <c r="F33" s="5"/>
      <c r="G33" s="5"/>
      <c r="H33" s="10"/>
      <c r="I33" s="10"/>
    </row>
    <row r="34" spans="1:9" ht="12">
      <c r="A34" s="25">
        <f t="shared" si="0"/>
        <v>26</v>
      </c>
      <c r="B34" s="12" t="s">
        <v>36</v>
      </c>
      <c r="C34" s="17" t="s">
        <v>114</v>
      </c>
      <c r="D34" s="25">
        <v>3</v>
      </c>
      <c r="E34" s="5"/>
      <c r="F34" s="5"/>
      <c r="G34" s="5"/>
      <c r="H34" s="10"/>
      <c r="I34" s="10"/>
    </row>
    <row r="35" spans="1:9" ht="12">
      <c r="A35" s="25">
        <f t="shared" si="0"/>
        <v>27</v>
      </c>
      <c r="B35" s="12" t="s">
        <v>37</v>
      </c>
      <c r="C35" s="17" t="s">
        <v>104</v>
      </c>
      <c r="D35" s="25">
        <v>18</v>
      </c>
      <c r="E35" s="8"/>
      <c r="F35" s="8"/>
      <c r="G35" s="8"/>
      <c r="H35" s="10"/>
      <c r="I35" s="10"/>
    </row>
    <row r="36" spans="1:9" ht="24">
      <c r="A36" s="25">
        <f t="shared" si="0"/>
        <v>28</v>
      </c>
      <c r="B36" s="12" t="s">
        <v>83</v>
      </c>
      <c r="C36" s="17" t="s">
        <v>84</v>
      </c>
      <c r="D36" s="25">
        <v>27</v>
      </c>
      <c r="E36" s="5"/>
      <c r="F36" s="5"/>
      <c r="G36" s="5"/>
      <c r="H36" s="10"/>
      <c r="I36" s="10"/>
    </row>
    <row r="37" spans="1:9" ht="12">
      <c r="A37" s="75" t="s">
        <v>46</v>
      </c>
      <c r="B37" s="76"/>
      <c r="C37" s="76"/>
      <c r="D37" s="76"/>
      <c r="E37" s="76"/>
      <c r="F37" s="76"/>
      <c r="G37" s="76"/>
      <c r="H37" s="77"/>
      <c r="I37" s="11"/>
    </row>
    <row r="38" ht="12">
      <c r="B38" s="32"/>
    </row>
    <row r="42" ht="15">
      <c r="B42" s="106" t="s">
        <v>135</v>
      </c>
    </row>
    <row r="43" ht="15">
      <c r="B43" s="107"/>
    </row>
    <row r="44" ht="15">
      <c r="B44" s="107"/>
    </row>
    <row r="45" spans="2:9" ht="15">
      <c r="B45" s="108" t="s">
        <v>132</v>
      </c>
      <c r="C45" s="108"/>
      <c r="D45" s="108"/>
      <c r="E45" s="108"/>
      <c r="F45" s="108"/>
      <c r="G45" s="108"/>
      <c r="H45" s="108"/>
      <c r="I45" s="108"/>
    </row>
    <row r="46" spans="2:9" ht="15">
      <c r="B46" s="108" t="s">
        <v>133</v>
      </c>
      <c r="C46" s="108"/>
      <c r="D46" s="108"/>
      <c r="E46" s="108"/>
      <c r="F46" s="108"/>
      <c r="G46" s="108"/>
      <c r="H46" s="108"/>
      <c r="I46" s="109"/>
    </row>
    <row r="47" spans="2:9" ht="15">
      <c r="B47" s="108" t="s">
        <v>134</v>
      </c>
      <c r="C47" s="108"/>
      <c r="D47" s="108"/>
      <c r="E47" s="108"/>
      <c r="F47" s="108"/>
      <c r="G47" s="108"/>
      <c r="H47" s="108"/>
      <c r="I47" s="109"/>
    </row>
  </sheetData>
  <sheetProtection/>
  <mergeCells count="8">
    <mergeCell ref="B47:H47"/>
    <mergeCell ref="A2:I3"/>
    <mergeCell ref="A5:I5"/>
    <mergeCell ref="A7:I7"/>
    <mergeCell ref="A30:I30"/>
    <mergeCell ref="A37:H37"/>
    <mergeCell ref="B45:I45"/>
    <mergeCell ref="B46:H4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2"/>
  <sheetViews>
    <sheetView zoomScalePageLayoutView="0" workbookViewId="0" topLeftCell="A1">
      <selection activeCell="A2" sqref="A2:E2"/>
    </sheetView>
  </sheetViews>
  <sheetFormatPr defaultColWidth="11.421875" defaultRowHeight="15"/>
  <cols>
    <col min="1" max="1" width="36.8515625" style="36" customWidth="1"/>
    <col min="2" max="5" width="5.7109375" style="36" customWidth="1"/>
    <col min="6" max="6" width="21.421875" style="36" customWidth="1"/>
    <col min="7" max="7" width="14.28125" style="54" customWidth="1"/>
    <col min="8" max="16384" width="11.421875" style="36" customWidth="1"/>
  </cols>
  <sheetData>
    <row r="2" spans="1:5" ht="15.75">
      <c r="A2" s="120" t="s">
        <v>140</v>
      </c>
      <c r="B2" s="120"/>
      <c r="C2" s="120"/>
      <c r="D2" s="120"/>
      <c r="E2" s="120"/>
    </row>
    <row r="4" spans="1:5" ht="12.75">
      <c r="A4" s="78" t="s">
        <v>42</v>
      </c>
      <c r="B4" s="78" t="s">
        <v>43</v>
      </c>
      <c r="C4" s="78"/>
      <c r="D4" s="78"/>
      <c r="E4" s="82" t="s">
        <v>71</v>
      </c>
    </row>
    <row r="5" spans="1:5" ht="12.75">
      <c r="A5" s="78"/>
      <c r="B5" s="37" t="s">
        <v>39</v>
      </c>
      <c r="C5" s="37" t="s">
        <v>40</v>
      </c>
      <c r="D5" s="37" t="s">
        <v>41</v>
      </c>
      <c r="E5" s="82"/>
    </row>
    <row r="6" spans="1:7" s="39" customFormat="1" ht="12.75">
      <c r="A6" s="51" t="s">
        <v>3</v>
      </c>
      <c r="B6" s="81">
        <v>9</v>
      </c>
      <c r="C6" s="81">
        <v>87</v>
      </c>
      <c r="D6" s="81">
        <v>106</v>
      </c>
      <c r="E6" s="82"/>
      <c r="G6" s="55"/>
    </row>
    <row r="7" spans="1:7" s="39" customFormat="1" ht="12.75">
      <c r="A7" s="51" t="s">
        <v>2</v>
      </c>
      <c r="B7" s="81"/>
      <c r="C7" s="81"/>
      <c r="D7" s="81"/>
      <c r="E7" s="82"/>
      <c r="G7" s="55"/>
    </row>
    <row r="8" spans="1:7" s="39" customFormat="1" ht="12.75">
      <c r="A8" s="51" t="s">
        <v>4</v>
      </c>
      <c r="B8" s="81"/>
      <c r="C8" s="81"/>
      <c r="D8" s="81"/>
      <c r="E8" s="82"/>
      <c r="G8" s="55"/>
    </row>
    <row r="9" spans="1:7" s="39" customFormat="1" ht="12.75">
      <c r="A9" s="51" t="s">
        <v>0</v>
      </c>
      <c r="B9" s="81"/>
      <c r="C9" s="81"/>
      <c r="D9" s="81"/>
      <c r="E9" s="82"/>
      <c r="G9" s="55"/>
    </row>
    <row r="10" spans="1:7" s="39" customFormat="1" ht="12.75">
      <c r="A10" s="51" t="s">
        <v>1</v>
      </c>
      <c r="B10" s="81"/>
      <c r="C10" s="81"/>
      <c r="D10" s="81"/>
      <c r="E10" s="82"/>
      <c r="G10" s="55"/>
    </row>
    <row r="11" spans="1:7" s="39" customFormat="1" ht="12.75">
      <c r="A11" s="44" t="s">
        <v>6</v>
      </c>
      <c r="B11" s="44">
        <f>+B6</f>
        <v>9</v>
      </c>
      <c r="C11" s="44">
        <f>+C6</f>
        <v>87</v>
      </c>
      <c r="D11" s="44">
        <f>+D6</f>
        <v>106</v>
      </c>
      <c r="E11" s="82"/>
      <c r="G11" s="55"/>
    </row>
    <row r="12" spans="1:5" ht="12.75">
      <c r="A12" s="51" t="s">
        <v>47</v>
      </c>
      <c r="B12" s="81">
        <v>12</v>
      </c>
      <c r="C12" s="81">
        <v>44</v>
      </c>
      <c r="D12" s="81">
        <v>55</v>
      </c>
      <c r="E12" s="82"/>
    </row>
    <row r="13" spans="1:5" ht="12.75">
      <c r="A13" s="51" t="s">
        <v>48</v>
      </c>
      <c r="B13" s="81"/>
      <c r="C13" s="81"/>
      <c r="D13" s="81"/>
      <c r="E13" s="82"/>
    </row>
    <row r="14" spans="1:5" ht="12.75">
      <c r="A14" s="51" t="s">
        <v>49</v>
      </c>
      <c r="B14" s="81"/>
      <c r="C14" s="81"/>
      <c r="D14" s="81"/>
      <c r="E14" s="82"/>
    </row>
    <row r="15" spans="1:5" ht="12.75">
      <c r="A15" s="51" t="s">
        <v>50</v>
      </c>
      <c r="B15" s="81"/>
      <c r="C15" s="81"/>
      <c r="D15" s="81"/>
      <c r="E15" s="82"/>
    </row>
    <row r="16" spans="1:5" ht="12.75">
      <c r="A16" s="51" t="s">
        <v>51</v>
      </c>
      <c r="B16" s="81"/>
      <c r="C16" s="81"/>
      <c r="D16" s="81"/>
      <c r="E16" s="82"/>
    </row>
    <row r="17" spans="1:5" ht="12.75">
      <c r="A17" s="51" t="s">
        <v>52</v>
      </c>
      <c r="B17" s="81"/>
      <c r="C17" s="81"/>
      <c r="D17" s="81"/>
      <c r="E17" s="82"/>
    </row>
    <row r="18" spans="1:5" ht="12.75">
      <c r="A18" s="51" t="s">
        <v>53</v>
      </c>
      <c r="B18" s="81"/>
      <c r="C18" s="81"/>
      <c r="D18" s="81"/>
      <c r="E18" s="82"/>
    </row>
    <row r="19" spans="1:5" ht="12.75">
      <c r="A19" s="51" t="s">
        <v>54</v>
      </c>
      <c r="B19" s="81"/>
      <c r="C19" s="81"/>
      <c r="D19" s="81"/>
      <c r="E19" s="82"/>
    </row>
    <row r="20" spans="1:5" ht="12.75">
      <c r="A20" s="44" t="s">
        <v>55</v>
      </c>
      <c r="B20" s="44">
        <f>+B12</f>
        <v>12</v>
      </c>
      <c r="C20" s="44">
        <f>+C12</f>
        <v>44</v>
      </c>
      <c r="D20" s="44">
        <f>+D12</f>
        <v>55</v>
      </c>
      <c r="E20" s="82"/>
    </row>
    <row r="21" spans="1:5" ht="12.75">
      <c r="A21" s="51" t="s">
        <v>56</v>
      </c>
      <c r="B21" s="81">
        <v>6</v>
      </c>
      <c r="C21" s="81">
        <v>55</v>
      </c>
      <c r="D21" s="81">
        <v>59</v>
      </c>
      <c r="E21" s="82"/>
    </row>
    <row r="22" spans="1:5" ht="12.75">
      <c r="A22" s="51" t="s">
        <v>57</v>
      </c>
      <c r="B22" s="81"/>
      <c r="C22" s="81"/>
      <c r="D22" s="81"/>
      <c r="E22" s="82"/>
    </row>
    <row r="23" spans="1:5" ht="12.75">
      <c r="A23" s="51" t="s">
        <v>58</v>
      </c>
      <c r="B23" s="81"/>
      <c r="C23" s="81"/>
      <c r="D23" s="81"/>
      <c r="E23" s="82"/>
    </row>
    <row r="24" spans="1:5" ht="12.75">
      <c r="A24" s="44" t="s">
        <v>59</v>
      </c>
      <c r="B24" s="44">
        <f>+B21</f>
        <v>6</v>
      </c>
      <c r="C24" s="44">
        <f>+C21</f>
        <v>55</v>
      </c>
      <c r="D24" s="44">
        <f>+D21</f>
        <v>59</v>
      </c>
      <c r="E24" s="82"/>
    </row>
    <row r="25" spans="1:5" ht="12.75">
      <c r="A25" s="51" t="s">
        <v>60</v>
      </c>
      <c r="B25" s="83">
        <v>9</v>
      </c>
      <c r="C25" s="83">
        <v>27</v>
      </c>
      <c r="D25" s="83">
        <v>36</v>
      </c>
      <c r="E25" s="82"/>
    </row>
    <row r="26" spans="1:5" ht="12.75">
      <c r="A26" s="51" t="s">
        <v>61</v>
      </c>
      <c r="B26" s="83"/>
      <c r="C26" s="83"/>
      <c r="D26" s="83"/>
      <c r="E26" s="82"/>
    </row>
    <row r="27" spans="1:5" ht="12.75">
      <c r="A27" s="44" t="s">
        <v>62</v>
      </c>
      <c r="B27" s="44">
        <f>+B25</f>
        <v>9</v>
      </c>
      <c r="C27" s="44">
        <f>+C25</f>
        <v>27</v>
      </c>
      <c r="D27" s="44">
        <f>+D25</f>
        <v>36</v>
      </c>
      <c r="E27" s="82"/>
    </row>
    <row r="28" spans="1:5" ht="12.75">
      <c r="A28" s="51"/>
      <c r="B28" s="81">
        <v>5</v>
      </c>
      <c r="C28" s="81">
        <v>60</v>
      </c>
      <c r="D28" s="81">
        <v>75</v>
      </c>
      <c r="E28" s="82"/>
    </row>
    <row r="29" spans="1:12" ht="12.75">
      <c r="A29" s="51" t="s">
        <v>63</v>
      </c>
      <c r="B29" s="81"/>
      <c r="C29" s="81"/>
      <c r="D29" s="81"/>
      <c r="E29" s="82"/>
      <c r="I29" s="45"/>
      <c r="J29" s="46"/>
      <c r="K29" s="46"/>
      <c r="L29" s="46"/>
    </row>
    <row r="30" spans="1:12" ht="12.75">
      <c r="A30" s="51" t="s">
        <v>64</v>
      </c>
      <c r="B30" s="81"/>
      <c r="C30" s="81"/>
      <c r="D30" s="81"/>
      <c r="E30" s="82"/>
      <c r="I30" s="45"/>
      <c r="J30" s="46"/>
      <c r="K30" s="46"/>
      <c r="L30" s="46"/>
    </row>
    <row r="31" spans="1:12" ht="12.75">
      <c r="A31" s="51" t="s">
        <v>65</v>
      </c>
      <c r="B31" s="81"/>
      <c r="C31" s="81"/>
      <c r="D31" s="81"/>
      <c r="E31" s="82"/>
      <c r="I31" s="45"/>
      <c r="J31" s="46"/>
      <c r="K31" s="46"/>
      <c r="L31" s="46"/>
    </row>
    <row r="32" spans="1:12" ht="12.75">
      <c r="A32" s="51" t="s">
        <v>66</v>
      </c>
      <c r="B32" s="81"/>
      <c r="C32" s="81"/>
      <c r="D32" s="81"/>
      <c r="E32" s="82"/>
      <c r="I32" s="45"/>
      <c r="J32" s="46"/>
      <c r="K32" s="46"/>
      <c r="L32" s="46"/>
    </row>
    <row r="33" spans="1:5" ht="12.75">
      <c r="A33" s="51" t="s">
        <v>67</v>
      </c>
      <c r="B33" s="81"/>
      <c r="C33" s="81"/>
      <c r="D33" s="81"/>
      <c r="E33" s="82"/>
    </row>
    <row r="34" spans="1:5" ht="12.75">
      <c r="A34" s="44" t="s">
        <v>68</v>
      </c>
      <c r="B34" s="44">
        <f>+B28</f>
        <v>5</v>
      </c>
      <c r="C34" s="44">
        <f>+C28</f>
        <v>60</v>
      </c>
      <c r="D34" s="44">
        <f>+D28</f>
        <v>75</v>
      </c>
      <c r="E34" s="82"/>
    </row>
    <row r="35" spans="1:5" ht="12.75">
      <c r="A35" s="52" t="s">
        <v>5</v>
      </c>
      <c r="B35" s="53">
        <f>+B27+B24+B20+B11+B34</f>
        <v>41</v>
      </c>
      <c r="C35" s="53">
        <f>+C27+C24+C20+C11+C34</f>
        <v>273</v>
      </c>
      <c r="D35" s="53">
        <f>+D27+D24+D20+D11+D34</f>
        <v>331</v>
      </c>
      <c r="E35" s="82"/>
    </row>
    <row r="37" spans="1:5" ht="12.75">
      <c r="A37" s="78" t="s">
        <v>115</v>
      </c>
      <c r="B37" s="78"/>
      <c r="C37" s="78"/>
      <c r="D37" s="78"/>
      <c r="E37" s="78"/>
    </row>
    <row r="38" spans="1:5" ht="12.75">
      <c r="A38" s="78"/>
      <c r="B38" s="78"/>
      <c r="C38" s="78"/>
      <c r="D38" s="78"/>
      <c r="E38" s="78"/>
    </row>
    <row r="39" spans="1:5" ht="12.75">
      <c r="A39" s="49" t="s">
        <v>136</v>
      </c>
      <c r="B39" s="79">
        <f>B11*'Composición Kit tipo A'!I37</f>
        <v>0</v>
      </c>
      <c r="C39" s="79"/>
      <c r="D39" s="79"/>
      <c r="E39" s="79"/>
    </row>
    <row r="40" spans="1:5" ht="12.75">
      <c r="A40" s="49" t="s">
        <v>137</v>
      </c>
      <c r="B40" s="79">
        <f>C11*'Composición Kit tipo B'!G37</f>
        <v>0</v>
      </c>
      <c r="C40" s="79"/>
      <c r="D40" s="79"/>
      <c r="E40" s="79"/>
    </row>
    <row r="41" spans="1:5" ht="12.75">
      <c r="A41" s="49" t="s">
        <v>138</v>
      </c>
      <c r="B41" s="79">
        <f>D11*'Composición Kit tipo C'!G37</f>
        <v>0</v>
      </c>
      <c r="C41" s="79"/>
      <c r="D41" s="79"/>
      <c r="E41" s="79"/>
    </row>
    <row r="42" spans="1:5" ht="12.75">
      <c r="A42" s="50" t="s">
        <v>69</v>
      </c>
      <c r="B42" s="80">
        <f>B39+B40+B41</f>
        <v>0</v>
      </c>
      <c r="C42" s="80"/>
      <c r="D42" s="80"/>
      <c r="E42" s="80"/>
    </row>
    <row r="47" spans="1:8" ht="15">
      <c r="A47" s="106" t="s">
        <v>135</v>
      </c>
      <c r="B47" s="33"/>
      <c r="C47" s="31"/>
      <c r="D47" s="1"/>
      <c r="E47" s="1"/>
      <c r="F47" s="1"/>
      <c r="G47" s="4"/>
      <c r="H47" s="4"/>
    </row>
    <row r="48" spans="1:8" ht="15">
      <c r="A48" s="107"/>
      <c r="B48" s="33"/>
      <c r="C48" s="31"/>
      <c r="D48" s="1"/>
      <c r="E48" s="1"/>
      <c r="F48" s="1"/>
      <c r="G48" s="4"/>
      <c r="H48" s="4"/>
    </row>
    <row r="49" spans="1:8" ht="15">
      <c r="A49" s="107"/>
      <c r="B49" s="33"/>
      <c r="C49" s="31"/>
      <c r="D49" s="1"/>
      <c r="E49" s="1"/>
      <c r="F49" s="1"/>
      <c r="G49" s="4"/>
      <c r="H49" s="4"/>
    </row>
    <row r="50" spans="1:8" ht="15">
      <c r="A50" s="108" t="s">
        <v>132</v>
      </c>
      <c r="B50" s="108"/>
      <c r="C50" s="108"/>
      <c r="D50" s="108"/>
      <c r="E50" s="108"/>
      <c r="F50" s="108"/>
      <c r="G50" s="108"/>
      <c r="H50" s="108"/>
    </row>
    <row r="51" spans="1:8" ht="15">
      <c r="A51" s="108" t="s">
        <v>133</v>
      </c>
      <c r="B51" s="108"/>
      <c r="C51" s="108"/>
      <c r="D51" s="108"/>
      <c r="E51" s="108"/>
      <c r="F51" s="108"/>
      <c r="G51" s="108"/>
      <c r="H51" s="109"/>
    </row>
    <row r="52" spans="1:8" ht="15">
      <c r="A52" s="108" t="s">
        <v>134</v>
      </c>
      <c r="B52" s="108"/>
      <c r="C52" s="108"/>
      <c r="D52" s="108"/>
      <c r="E52" s="108"/>
      <c r="F52" s="108"/>
      <c r="G52" s="108"/>
      <c r="H52" s="109"/>
    </row>
  </sheetData>
  <sheetProtection/>
  <mergeCells count="27">
    <mergeCell ref="A2:E2"/>
    <mergeCell ref="B12:B19"/>
    <mergeCell ref="C12:C19"/>
    <mergeCell ref="D12:D19"/>
    <mergeCell ref="A50:H50"/>
    <mergeCell ref="A51:G51"/>
    <mergeCell ref="A52:G52"/>
    <mergeCell ref="D25:D26"/>
    <mergeCell ref="B28:B33"/>
    <mergeCell ref="C28:C33"/>
    <mergeCell ref="D28:D33"/>
    <mergeCell ref="B21:B23"/>
    <mergeCell ref="A4:A5"/>
    <mergeCell ref="B4:D4"/>
    <mergeCell ref="B6:B10"/>
    <mergeCell ref="C6:C10"/>
    <mergeCell ref="D6:D10"/>
    <mergeCell ref="A37:E38"/>
    <mergeCell ref="B39:E39"/>
    <mergeCell ref="B40:E40"/>
    <mergeCell ref="B41:E41"/>
    <mergeCell ref="B42:E42"/>
    <mergeCell ref="C21:C23"/>
    <mergeCell ref="E4:E35"/>
    <mergeCell ref="D21:D23"/>
    <mergeCell ref="B25:B26"/>
    <mergeCell ref="C25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1">
      <selection activeCell="A2" sqref="A2:E2"/>
    </sheetView>
  </sheetViews>
  <sheetFormatPr defaultColWidth="11.421875" defaultRowHeight="15"/>
  <cols>
    <col min="1" max="1" width="35.8515625" style="36" customWidth="1"/>
    <col min="2" max="5" width="5.7109375" style="36" customWidth="1"/>
    <col min="6" max="6" width="21.421875" style="36" customWidth="1"/>
    <col min="7" max="7" width="14.28125" style="36" customWidth="1"/>
    <col min="8" max="16384" width="11.421875" style="36" customWidth="1"/>
  </cols>
  <sheetData>
    <row r="2" spans="1:5" ht="15.75">
      <c r="A2" s="120" t="s">
        <v>140</v>
      </c>
      <c r="B2" s="120"/>
      <c r="C2" s="120"/>
      <c r="D2" s="120"/>
      <c r="E2" s="120"/>
    </row>
    <row r="3" spans="1:5" ht="15.75">
      <c r="A3" s="122"/>
      <c r="B3" s="122"/>
      <c r="C3" s="122"/>
      <c r="D3" s="122"/>
      <c r="E3" s="122"/>
    </row>
    <row r="4" spans="1:5" ht="12.75">
      <c r="A4" s="78" t="s">
        <v>42</v>
      </c>
      <c r="B4" s="78" t="s">
        <v>43</v>
      </c>
      <c r="C4" s="78"/>
      <c r="D4" s="78"/>
      <c r="E4" s="82" t="s">
        <v>72</v>
      </c>
    </row>
    <row r="5" spans="1:5" ht="12.75">
      <c r="A5" s="78"/>
      <c r="B5" s="58" t="s">
        <v>39</v>
      </c>
      <c r="C5" s="58" t="s">
        <v>40</v>
      </c>
      <c r="D5" s="58" t="s">
        <v>41</v>
      </c>
      <c r="E5" s="82"/>
    </row>
    <row r="6" spans="1:5" ht="12.75">
      <c r="A6" s="51" t="s">
        <v>3</v>
      </c>
      <c r="B6" s="81">
        <v>9</v>
      </c>
      <c r="C6" s="81">
        <v>87</v>
      </c>
      <c r="D6" s="81">
        <v>106</v>
      </c>
      <c r="E6" s="82"/>
    </row>
    <row r="7" spans="1:5" ht="12.75">
      <c r="A7" s="51" t="s">
        <v>2</v>
      </c>
      <c r="B7" s="81"/>
      <c r="C7" s="81"/>
      <c r="D7" s="81"/>
      <c r="E7" s="82"/>
    </row>
    <row r="8" spans="1:5" ht="12.75">
      <c r="A8" s="51" t="s">
        <v>4</v>
      </c>
      <c r="B8" s="81"/>
      <c r="C8" s="81"/>
      <c r="D8" s="81"/>
      <c r="E8" s="82"/>
    </row>
    <row r="9" spans="1:5" ht="12.75">
      <c r="A9" s="51" t="s">
        <v>0</v>
      </c>
      <c r="B9" s="81"/>
      <c r="C9" s="81"/>
      <c r="D9" s="81"/>
      <c r="E9" s="82"/>
    </row>
    <row r="10" spans="1:5" ht="12.75">
      <c r="A10" s="51" t="s">
        <v>1</v>
      </c>
      <c r="B10" s="81"/>
      <c r="C10" s="81"/>
      <c r="D10" s="81"/>
      <c r="E10" s="82"/>
    </row>
    <row r="11" spans="1:5" ht="12.75">
      <c r="A11" s="44" t="s">
        <v>6</v>
      </c>
      <c r="B11" s="44">
        <f>+B6</f>
        <v>9</v>
      </c>
      <c r="C11" s="44">
        <f>+C6</f>
        <v>87</v>
      </c>
      <c r="D11" s="44">
        <f>+D6</f>
        <v>106</v>
      </c>
      <c r="E11" s="82"/>
    </row>
    <row r="12" spans="1:5" ht="12.75">
      <c r="A12" s="51" t="s">
        <v>47</v>
      </c>
      <c r="B12" s="81">
        <v>12</v>
      </c>
      <c r="C12" s="81">
        <v>44</v>
      </c>
      <c r="D12" s="81">
        <v>55</v>
      </c>
      <c r="E12" s="82"/>
    </row>
    <row r="13" spans="1:5" ht="12.75">
      <c r="A13" s="51" t="s">
        <v>48</v>
      </c>
      <c r="B13" s="81"/>
      <c r="C13" s="81"/>
      <c r="D13" s="81"/>
      <c r="E13" s="82"/>
    </row>
    <row r="14" spans="1:5" ht="12.75">
      <c r="A14" s="51" t="s">
        <v>49</v>
      </c>
      <c r="B14" s="81"/>
      <c r="C14" s="81"/>
      <c r="D14" s="81"/>
      <c r="E14" s="82"/>
    </row>
    <row r="15" spans="1:5" ht="12.75">
      <c r="A15" s="51" t="s">
        <v>50</v>
      </c>
      <c r="B15" s="81"/>
      <c r="C15" s="81"/>
      <c r="D15" s="81"/>
      <c r="E15" s="82"/>
    </row>
    <row r="16" spans="1:5" ht="12.75">
      <c r="A16" s="51" t="s">
        <v>51</v>
      </c>
      <c r="B16" s="81"/>
      <c r="C16" s="81"/>
      <c r="D16" s="81"/>
      <c r="E16" s="82"/>
    </row>
    <row r="17" spans="1:5" ht="12.75">
      <c r="A17" s="51" t="s">
        <v>52</v>
      </c>
      <c r="B17" s="81"/>
      <c r="C17" s="81"/>
      <c r="D17" s="81"/>
      <c r="E17" s="82"/>
    </row>
    <row r="18" spans="1:5" ht="12.75">
      <c r="A18" s="51" t="s">
        <v>53</v>
      </c>
      <c r="B18" s="81"/>
      <c r="C18" s="81"/>
      <c r="D18" s="81"/>
      <c r="E18" s="82"/>
    </row>
    <row r="19" spans="1:5" ht="12.75">
      <c r="A19" s="51" t="s">
        <v>54</v>
      </c>
      <c r="B19" s="81"/>
      <c r="C19" s="81"/>
      <c r="D19" s="81"/>
      <c r="E19" s="82"/>
    </row>
    <row r="20" spans="1:5" ht="12.75">
      <c r="A20" s="44" t="s">
        <v>55</v>
      </c>
      <c r="B20" s="44">
        <f>+B12</f>
        <v>12</v>
      </c>
      <c r="C20" s="44">
        <f>+C12</f>
        <v>44</v>
      </c>
      <c r="D20" s="44">
        <f>+D12</f>
        <v>55</v>
      </c>
      <c r="E20" s="82"/>
    </row>
    <row r="21" spans="1:5" ht="12.75">
      <c r="A21" s="51" t="s">
        <v>56</v>
      </c>
      <c r="B21" s="81">
        <v>6</v>
      </c>
      <c r="C21" s="81">
        <v>55</v>
      </c>
      <c r="D21" s="81">
        <v>59</v>
      </c>
      <c r="E21" s="82"/>
    </row>
    <row r="22" spans="1:5" ht="12.75">
      <c r="A22" s="51" t="s">
        <v>57</v>
      </c>
      <c r="B22" s="81"/>
      <c r="C22" s="81"/>
      <c r="D22" s="81"/>
      <c r="E22" s="82"/>
    </row>
    <row r="23" spans="1:5" ht="12.75">
      <c r="A23" s="51" t="s">
        <v>58</v>
      </c>
      <c r="B23" s="81"/>
      <c r="C23" s="81"/>
      <c r="D23" s="81"/>
      <c r="E23" s="82"/>
    </row>
    <row r="24" spans="1:5" ht="12.75">
      <c r="A24" s="44" t="s">
        <v>59</v>
      </c>
      <c r="B24" s="44">
        <f>+B21</f>
        <v>6</v>
      </c>
      <c r="C24" s="44">
        <f>+C21</f>
        <v>55</v>
      </c>
      <c r="D24" s="44">
        <f>+D21</f>
        <v>59</v>
      </c>
      <c r="E24" s="82"/>
    </row>
    <row r="25" spans="1:5" ht="12.75">
      <c r="A25" s="51" t="s">
        <v>60</v>
      </c>
      <c r="B25" s="83">
        <v>9</v>
      </c>
      <c r="C25" s="83">
        <v>27</v>
      </c>
      <c r="D25" s="83">
        <v>36</v>
      </c>
      <c r="E25" s="82"/>
    </row>
    <row r="26" spans="1:5" ht="12.75">
      <c r="A26" s="51" t="s">
        <v>61</v>
      </c>
      <c r="B26" s="83"/>
      <c r="C26" s="83"/>
      <c r="D26" s="83"/>
      <c r="E26" s="82"/>
    </row>
    <row r="27" spans="1:5" ht="12.75">
      <c r="A27" s="44" t="s">
        <v>62</v>
      </c>
      <c r="B27" s="44">
        <f>+B25</f>
        <v>9</v>
      </c>
      <c r="C27" s="44">
        <f>+C25</f>
        <v>27</v>
      </c>
      <c r="D27" s="44">
        <f>+D25</f>
        <v>36</v>
      </c>
      <c r="E27" s="82"/>
    </row>
    <row r="28" spans="1:5" ht="12.75">
      <c r="A28" s="51"/>
      <c r="B28" s="81">
        <v>5</v>
      </c>
      <c r="C28" s="81">
        <v>60</v>
      </c>
      <c r="D28" s="81">
        <v>75</v>
      </c>
      <c r="E28" s="82"/>
    </row>
    <row r="29" spans="1:5" ht="12.75">
      <c r="A29" s="51" t="s">
        <v>63</v>
      </c>
      <c r="B29" s="81"/>
      <c r="C29" s="81"/>
      <c r="D29" s="81"/>
      <c r="E29" s="82"/>
    </row>
    <row r="30" spans="1:5" ht="12.75">
      <c r="A30" s="51" t="s">
        <v>64</v>
      </c>
      <c r="B30" s="81"/>
      <c r="C30" s="81"/>
      <c r="D30" s="81"/>
      <c r="E30" s="82"/>
    </row>
    <row r="31" spans="1:5" ht="12.75">
      <c r="A31" s="51" t="s">
        <v>65</v>
      </c>
      <c r="B31" s="81"/>
      <c r="C31" s="81"/>
      <c r="D31" s="81"/>
      <c r="E31" s="82"/>
    </row>
    <row r="32" spans="1:5" ht="12.75">
      <c r="A32" s="51" t="s">
        <v>66</v>
      </c>
      <c r="B32" s="81"/>
      <c r="C32" s="81"/>
      <c r="D32" s="81"/>
      <c r="E32" s="82"/>
    </row>
    <row r="33" spans="1:5" ht="12.75">
      <c r="A33" s="51" t="s">
        <v>67</v>
      </c>
      <c r="B33" s="81"/>
      <c r="C33" s="81"/>
      <c r="D33" s="81"/>
      <c r="E33" s="82"/>
    </row>
    <row r="34" spans="1:5" ht="12.75">
      <c r="A34" s="44" t="s">
        <v>68</v>
      </c>
      <c r="B34" s="44">
        <f>+B28</f>
        <v>5</v>
      </c>
      <c r="C34" s="44">
        <f>+C28</f>
        <v>60</v>
      </c>
      <c r="D34" s="44">
        <f>+D28</f>
        <v>75</v>
      </c>
      <c r="E34" s="82"/>
    </row>
    <row r="35" spans="1:5" ht="12.75">
      <c r="A35" s="52" t="s">
        <v>5</v>
      </c>
      <c r="B35" s="53">
        <f>+B27+B24+B20+B11+B34</f>
        <v>41</v>
      </c>
      <c r="C35" s="53">
        <f>+C27+C24+C20+C11+C34</f>
        <v>273</v>
      </c>
      <c r="D35" s="53">
        <f>+D27+D24+D20+D11+D34</f>
        <v>331</v>
      </c>
      <c r="E35" s="82"/>
    </row>
    <row r="37" spans="1:5" ht="12.75">
      <c r="A37" s="78" t="s">
        <v>117</v>
      </c>
      <c r="B37" s="78"/>
      <c r="C37" s="78"/>
      <c r="D37" s="78"/>
      <c r="E37" s="78"/>
    </row>
    <row r="38" spans="1:5" ht="12.75">
      <c r="A38" s="78"/>
      <c r="B38" s="78"/>
      <c r="C38" s="78"/>
      <c r="D38" s="78"/>
      <c r="E38" s="78"/>
    </row>
    <row r="39" spans="1:5" ht="12.75">
      <c r="A39" s="49" t="s">
        <v>136</v>
      </c>
      <c r="B39" s="79">
        <f>B11*'Composición Kit tipo A'!I37</f>
        <v>0</v>
      </c>
      <c r="C39" s="79"/>
      <c r="D39" s="79"/>
      <c r="E39" s="79"/>
    </row>
    <row r="40" spans="1:5" ht="12.75">
      <c r="A40" s="49" t="s">
        <v>137</v>
      </c>
      <c r="B40" s="79">
        <f>C11*'Composición Kit tipo B'!G37</f>
        <v>0</v>
      </c>
      <c r="C40" s="79"/>
      <c r="D40" s="79"/>
      <c r="E40" s="79"/>
    </row>
    <row r="41" spans="1:5" ht="12.75">
      <c r="A41" s="49" t="s">
        <v>138</v>
      </c>
      <c r="B41" s="79">
        <f>D11*'Composición Kit tipo C'!G37</f>
        <v>0</v>
      </c>
      <c r="C41" s="79"/>
      <c r="D41" s="79"/>
      <c r="E41" s="79"/>
    </row>
    <row r="42" spans="1:5" ht="12.75">
      <c r="A42" s="50" t="s">
        <v>69</v>
      </c>
      <c r="B42" s="80">
        <f>B39+B40+B41</f>
        <v>0</v>
      </c>
      <c r="C42" s="80"/>
      <c r="D42" s="80"/>
      <c r="E42" s="80"/>
    </row>
    <row r="45" spans="6:8" ht="12.75">
      <c r="F45" s="1"/>
      <c r="G45" s="4"/>
      <c r="H45" s="4"/>
    </row>
    <row r="46" spans="1:8" ht="15">
      <c r="A46" s="106" t="s">
        <v>135</v>
      </c>
      <c r="B46" s="33"/>
      <c r="C46" s="31"/>
      <c r="D46" s="1"/>
      <c r="E46" s="1"/>
      <c r="F46" s="1"/>
      <c r="G46" s="4"/>
      <c r="H46" s="4"/>
    </row>
    <row r="47" spans="1:8" ht="15">
      <c r="A47" s="107"/>
      <c r="B47" s="33"/>
      <c r="C47" s="31"/>
      <c r="D47" s="1"/>
      <c r="E47" s="1"/>
      <c r="F47" s="1"/>
      <c r="G47" s="4"/>
      <c r="H47" s="4"/>
    </row>
    <row r="48" spans="1:8" ht="15">
      <c r="A48" s="107"/>
      <c r="B48" s="33"/>
      <c r="C48" s="31"/>
      <c r="D48" s="1"/>
      <c r="E48" s="1"/>
      <c r="F48" s="121"/>
      <c r="G48" s="121"/>
      <c r="H48" s="121"/>
    </row>
    <row r="49" spans="1:8" ht="15">
      <c r="A49" s="121" t="s">
        <v>132</v>
      </c>
      <c r="B49" s="121"/>
      <c r="C49" s="121"/>
      <c r="D49" s="121"/>
      <c r="E49" s="121"/>
      <c r="F49" s="121"/>
      <c r="G49" s="121"/>
      <c r="H49" s="109"/>
    </row>
    <row r="50" spans="1:8" ht="15">
      <c r="A50" s="121" t="s">
        <v>133</v>
      </c>
      <c r="B50" s="121"/>
      <c r="C50" s="121"/>
      <c r="D50" s="121"/>
      <c r="E50" s="121"/>
      <c r="F50" s="121"/>
      <c r="G50" s="121"/>
      <c r="H50" s="109"/>
    </row>
    <row r="51" spans="1:5" ht="15">
      <c r="A51" s="121" t="s">
        <v>134</v>
      </c>
      <c r="B51" s="121"/>
      <c r="C51" s="121"/>
      <c r="D51" s="121"/>
      <c r="E51" s="121"/>
    </row>
  </sheetData>
  <sheetProtection/>
  <mergeCells count="24">
    <mergeCell ref="A37:E38"/>
    <mergeCell ref="A2:E2"/>
    <mergeCell ref="B25:B26"/>
    <mergeCell ref="C25:C26"/>
    <mergeCell ref="D25:D26"/>
    <mergeCell ref="B28:B33"/>
    <mergeCell ref="C28:C33"/>
    <mergeCell ref="D28:D33"/>
    <mergeCell ref="B12:B19"/>
    <mergeCell ref="C12:C19"/>
    <mergeCell ref="D12:D19"/>
    <mergeCell ref="B21:B23"/>
    <mergeCell ref="C21:C23"/>
    <mergeCell ref="D21:D23"/>
    <mergeCell ref="B39:E39"/>
    <mergeCell ref="B40:E40"/>
    <mergeCell ref="B41:E41"/>
    <mergeCell ref="B42:E42"/>
    <mergeCell ref="A4:A5"/>
    <mergeCell ref="B4:D4"/>
    <mergeCell ref="E4:E35"/>
    <mergeCell ref="B6:B10"/>
    <mergeCell ref="C6:C10"/>
    <mergeCell ref="D6:D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">
      <selection activeCell="A2" sqref="A2:E2"/>
    </sheetView>
  </sheetViews>
  <sheetFormatPr defaultColWidth="11.421875" defaultRowHeight="15"/>
  <cols>
    <col min="1" max="1" width="37.57421875" style="36" customWidth="1"/>
    <col min="2" max="5" width="5.7109375" style="36" customWidth="1"/>
    <col min="6" max="6" width="21.421875" style="36" customWidth="1"/>
    <col min="7" max="7" width="14.28125" style="36" customWidth="1"/>
    <col min="8" max="16384" width="11.421875" style="36" customWidth="1"/>
  </cols>
  <sheetData>
    <row r="2" spans="1:5" ht="15.75">
      <c r="A2" s="120" t="s">
        <v>140</v>
      </c>
      <c r="B2" s="120"/>
      <c r="C2" s="120"/>
      <c r="D2" s="120"/>
      <c r="E2" s="120"/>
    </row>
    <row r="3" ht="13.5" thickBot="1"/>
    <row r="4" spans="1:5" ht="12.75">
      <c r="A4" s="84" t="s">
        <v>42</v>
      </c>
      <c r="B4" s="86" t="s">
        <v>43</v>
      </c>
      <c r="C4" s="86"/>
      <c r="D4" s="86"/>
      <c r="E4" s="87" t="s">
        <v>73</v>
      </c>
    </row>
    <row r="5" spans="1:5" ht="12.75">
      <c r="A5" s="85"/>
      <c r="B5" s="37" t="s">
        <v>39</v>
      </c>
      <c r="C5" s="37" t="s">
        <v>40</v>
      </c>
      <c r="D5" s="37" t="s">
        <v>41</v>
      </c>
      <c r="E5" s="88"/>
    </row>
    <row r="6" spans="1:5" ht="12.75">
      <c r="A6" s="38" t="s">
        <v>3</v>
      </c>
      <c r="B6" s="90">
        <f>9-5</f>
        <v>4</v>
      </c>
      <c r="C6" s="90">
        <f>87-57</f>
        <v>30</v>
      </c>
      <c r="D6" s="90">
        <f>106-76</f>
        <v>30</v>
      </c>
      <c r="E6" s="88"/>
    </row>
    <row r="7" spans="1:5" ht="12.75">
      <c r="A7" s="38" t="s">
        <v>2</v>
      </c>
      <c r="B7" s="91"/>
      <c r="C7" s="91"/>
      <c r="D7" s="91"/>
      <c r="E7" s="88"/>
    </row>
    <row r="8" spans="1:5" ht="12.75">
      <c r="A8" s="38" t="s">
        <v>4</v>
      </c>
      <c r="B8" s="91"/>
      <c r="C8" s="91"/>
      <c r="D8" s="91"/>
      <c r="E8" s="88"/>
    </row>
    <row r="9" spans="1:5" ht="12.75">
      <c r="A9" s="38" t="s">
        <v>0</v>
      </c>
      <c r="B9" s="91"/>
      <c r="C9" s="91"/>
      <c r="D9" s="91"/>
      <c r="E9" s="88"/>
    </row>
    <row r="10" spans="1:5" ht="12.75">
      <c r="A10" s="38" t="s">
        <v>1</v>
      </c>
      <c r="B10" s="92"/>
      <c r="C10" s="92"/>
      <c r="D10" s="92"/>
      <c r="E10" s="88"/>
    </row>
    <row r="11" spans="1:5" ht="13.5" thickBot="1">
      <c r="A11" s="40" t="s">
        <v>6</v>
      </c>
      <c r="B11" s="41">
        <f>+B6</f>
        <v>4</v>
      </c>
      <c r="C11" s="41">
        <f>+C6</f>
        <v>30</v>
      </c>
      <c r="D11" s="41">
        <f>+D6</f>
        <v>30</v>
      </c>
      <c r="E11" s="88"/>
    </row>
    <row r="12" spans="1:5" ht="12.75">
      <c r="A12" s="42" t="s">
        <v>47</v>
      </c>
      <c r="B12" s="93">
        <f>12-10</f>
        <v>2</v>
      </c>
      <c r="C12" s="93">
        <f>44-17</f>
        <v>27</v>
      </c>
      <c r="D12" s="93">
        <f>55-15</f>
        <v>40</v>
      </c>
      <c r="E12" s="88"/>
    </row>
    <row r="13" spans="1:5" ht="12.75">
      <c r="A13" s="38" t="s">
        <v>48</v>
      </c>
      <c r="B13" s="91"/>
      <c r="C13" s="91"/>
      <c r="D13" s="91"/>
      <c r="E13" s="88"/>
    </row>
    <row r="14" spans="1:5" ht="12.75">
      <c r="A14" s="38" t="s">
        <v>49</v>
      </c>
      <c r="B14" s="91"/>
      <c r="C14" s="91"/>
      <c r="D14" s="91"/>
      <c r="E14" s="88"/>
    </row>
    <row r="15" spans="1:5" ht="12.75">
      <c r="A15" s="38" t="s">
        <v>50</v>
      </c>
      <c r="B15" s="91"/>
      <c r="C15" s="91"/>
      <c r="D15" s="91"/>
      <c r="E15" s="88"/>
    </row>
    <row r="16" spans="1:5" ht="12.75">
      <c r="A16" s="38" t="s">
        <v>51</v>
      </c>
      <c r="B16" s="91"/>
      <c r="C16" s="91"/>
      <c r="D16" s="91"/>
      <c r="E16" s="88"/>
    </row>
    <row r="17" spans="1:5" ht="12.75">
      <c r="A17" s="38" t="s">
        <v>52</v>
      </c>
      <c r="B17" s="91"/>
      <c r="C17" s="91"/>
      <c r="D17" s="91"/>
      <c r="E17" s="88"/>
    </row>
    <row r="18" spans="1:5" ht="12.75">
      <c r="A18" s="38" t="s">
        <v>53</v>
      </c>
      <c r="B18" s="91"/>
      <c r="C18" s="91"/>
      <c r="D18" s="91"/>
      <c r="E18" s="88"/>
    </row>
    <row r="19" spans="1:5" ht="12.75">
      <c r="A19" s="38" t="s">
        <v>54</v>
      </c>
      <c r="B19" s="92"/>
      <c r="C19" s="92"/>
      <c r="D19" s="92"/>
      <c r="E19" s="88"/>
    </row>
    <row r="20" spans="1:5" ht="12.75">
      <c r="A20" s="43" t="s">
        <v>55</v>
      </c>
      <c r="B20" s="44">
        <f>+B12</f>
        <v>2</v>
      </c>
      <c r="C20" s="44">
        <f>+C12</f>
        <v>27</v>
      </c>
      <c r="D20" s="44">
        <f>+D12</f>
        <v>40</v>
      </c>
      <c r="E20" s="88"/>
    </row>
    <row r="21" spans="1:5" ht="12.75">
      <c r="A21" s="38" t="s">
        <v>56</v>
      </c>
      <c r="B21" s="90">
        <f>6-1</f>
        <v>5</v>
      </c>
      <c r="C21" s="90">
        <f>55-2</f>
        <v>53</v>
      </c>
      <c r="D21" s="90">
        <f>59-2</f>
        <v>57</v>
      </c>
      <c r="E21" s="88"/>
    </row>
    <row r="22" spans="1:5" ht="12.75">
      <c r="A22" s="38" t="s">
        <v>57</v>
      </c>
      <c r="B22" s="91"/>
      <c r="C22" s="91"/>
      <c r="D22" s="91"/>
      <c r="E22" s="88"/>
    </row>
    <row r="23" spans="1:5" ht="12.75">
      <c r="A23" s="38" t="s">
        <v>58</v>
      </c>
      <c r="B23" s="92"/>
      <c r="C23" s="92"/>
      <c r="D23" s="92"/>
      <c r="E23" s="88"/>
    </row>
    <row r="24" spans="1:5" ht="13.5" thickBot="1">
      <c r="A24" s="40" t="s">
        <v>59</v>
      </c>
      <c r="B24" s="41">
        <f>+B21</f>
        <v>5</v>
      </c>
      <c r="C24" s="41">
        <f>+C21</f>
        <v>53</v>
      </c>
      <c r="D24" s="41">
        <f>+D21</f>
        <v>57</v>
      </c>
      <c r="E24" s="88"/>
    </row>
    <row r="25" spans="1:5" ht="12.75">
      <c r="A25" s="42" t="s">
        <v>60</v>
      </c>
      <c r="B25" s="94">
        <f>9-3</f>
        <v>6</v>
      </c>
      <c r="C25" s="94">
        <f>27-1</f>
        <v>26</v>
      </c>
      <c r="D25" s="94">
        <f>36-2</f>
        <v>34</v>
      </c>
      <c r="E25" s="88"/>
    </row>
    <row r="26" spans="1:5" ht="12.75">
      <c r="A26" s="38" t="s">
        <v>61</v>
      </c>
      <c r="B26" s="95"/>
      <c r="C26" s="95"/>
      <c r="D26" s="95"/>
      <c r="E26" s="88"/>
    </row>
    <row r="27" spans="1:5" ht="12.75">
      <c r="A27" s="43" t="s">
        <v>62</v>
      </c>
      <c r="B27" s="44">
        <f>+B25</f>
        <v>6</v>
      </c>
      <c r="C27" s="44">
        <f>+C25</f>
        <v>26</v>
      </c>
      <c r="D27" s="44">
        <f>+D25</f>
        <v>34</v>
      </c>
      <c r="E27" s="88"/>
    </row>
    <row r="28" spans="1:5" ht="12.75">
      <c r="A28" s="38"/>
      <c r="B28" s="90">
        <f>5-2</f>
        <v>3</v>
      </c>
      <c r="C28" s="90">
        <f>60-7</f>
        <v>53</v>
      </c>
      <c r="D28" s="90">
        <f>75-3</f>
        <v>72</v>
      </c>
      <c r="E28" s="88"/>
    </row>
    <row r="29" spans="1:5" ht="12.75">
      <c r="A29" s="38" t="s">
        <v>63</v>
      </c>
      <c r="B29" s="91"/>
      <c r="C29" s="91"/>
      <c r="D29" s="91"/>
      <c r="E29" s="88"/>
    </row>
    <row r="30" spans="1:5" ht="12.75">
      <c r="A30" s="38" t="s">
        <v>64</v>
      </c>
      <c r="B30" s="91"/>
      <c r="C30" s="91"/>
      <c r="D30" s="91"/>
      <c r="E30" s="88"/>
    </row>
    <row r="31" spans="1:5" ht="12.75">
      <c r="A31" s="38" t="s">
        <v>65</v>
      </c>
      <c r="B31" s="91"/>
      <c r="C31" s="91"/>
      <c r="D31" s="91"/>
      <c r="E31" s="88"/>
    </row>
    <row r="32" spans="1:5" ht="12.75">
      <c r="A32" s="38" t="s">
        <v>66</v>
      </c>
      <c r="B32" s="91"/>
      <c r="C32" s="91"/>
      <c r="D32" s="91"/>
      <c r="E32" s="88"/>
    </row>
    <row r="33" spans="1:5" ht="12.75">
      <c r="A33" s="38" t="s">
        <v>67</v>
      </c>
      <c r="B33" s="92"/>
      <c r="C33" s="92"/>
      <c r="D33" s="92"/>
      <c r="E33" s="88"/>
    </row>
    <row r="34" spans="1:5" ht="13.5" thickBot="1">
      <c r="A34" s="40" t="s">
        <v>68</v>
      </c>
      <c r="B34" s="41">
        <f>+B28</f>
        <v>3</v>
      </c>
      <c r="C34" s="41">
        <f>+C28</f>
        <v>53</v>
      </c>
      <c r="D34" s="41">
        <f>+D28</f>
        <v>72</v>
      </c>
      <c r="E34" s="88"/>
    </row>
    <row r="35" spans="1:5" ht="12.75">
      <c r="A35" s="47" t="s">
        <v>5</v>
      </c>
      <c r="B35" s="48">
        <f>+B27+B24+B20+B11+B34</f>
        <v>20</v>
      </c>
      <c r="C35" s="48">
        <f>+C27+C24+C20+C11+C34</f>
        <v>189</v>
      </c>
      <c r="D35" s="48">
        <f>+D27+D24+D20+D11+D34</f>
        <v>233</v>
      </c>
      <c r="E35" s="89"/>
    </row>
    <row r="37" spans="1:5" ht="12.75">
      <c r="A37" s="78" t="s">
        <v>118</v>
      </c>
      <c r="B37" s="78"/>
      <c r="C37" s="78"/>
      <c r="D37" s="78"/>
      <c r="E37" s="78"/>
    </row>
    <row r="38" spans="1:5" ht="12.75">
      <c r="A38" s="78"/>
      <c r="B38" s="78"/>
      <c r="C38" s="78"/>
      <c r="D38" s="78"/>
      <c r="E38" s="78"/>
    </row>
    <row r="39" spans="1:5" ht="12.75">
      <c r="A39" s="49" t="s">
        <v>136</v>
      </c>
      <c r="B39" s="79">
        <f>B11*'Composición Kit tipo A'!I37</f>
        <v>0</v>
      </c>
      <c r="C39" s="79"/>
      <c r="D39" s="79"/>
      <c r="E39" s="79"/>
    </row>
    <row r="40" spans="1:5" ht="12.75">
      <c r="A40" s="49" t="s">
        <v>137</v>
      </c>
      <c r="B40" s="79">
        <f>C11*'Composición Kit tipo B'!G37</f>
        <v>0</v>
      </c>
      <c r="C40" s="79"/>
      <c r="D40" s="79"/>
      <c r="E40" s="79"/>
    </row>
    <row r="41" spans="1:5" ht="12.75">
      <c r="A41" s="49" t="s">
        <v>138</v>
      </c>
      <c r="B41" s="79">
        <f>D11*'Composición Kit tipo C'!G37</f>
        <v>0</v>
      </c>
      <c r="C41" s="79"/>
      <c r="D41" s="79"/>
      <c r="E41" s="79"/>
    </row>
    <row r="42" spans="1:5" ht="12.75">
      <c r="A42" s="50" t="s">
        <v>70</v>
      </c>
      <c r="B42" s="80">
        <f>B39+B40+B41</f>
        <v>0</v>
      </c>
      <c r="C42" s="80"/>
      <c r="D42" s="80"/>
      <c r="E42" s="80"/>
    </row>
    <row r="47" spans="1:8" ht="15">
      <c r="A47" s="106" t="s">
        <v>135</v>
      </c>
      <c r="B47" s="33"/>
      <c r="C47" s="31"/>
      <c r="D47" s="1"/>
      <c r="E47" s="1"/>
      <c r="F47" s="1"/>
      <c r="G47" s="4"/>
      <c r="H47" s="4"/>
    </row>
    <row r="48" spans="1:8" ht="15">
      <c r="A48" s="107"/>
      <c r="B48" s="33"/>
      <c r="C48" s="31"/>
      <c r="D48" s="1"/>
      <c r="E48" s="1"/>
      <c r="F48" s="1"/>
      <c r="G48" s="4"/>
      <c r="H48" s="4"/>
    </row>
    <row r="49" spans="1:8" ht="15">
      <c r="A49" s="107"/>
      <c r="B49" s="33"/>
      <c r="C49" s="31"/>
      <c r="D49" s="1"/>
      <c r="E49" s="1"/>
      <c r="F49" s="1"/>
      <c r="G49" s="4"/>
      <c r="H49" s="4"/>
    </row>
    <row r="50" spans="1:8" ht="15">
      <c r="A50" s="108" t="s">
        <v>132</v>
      </c>
      <c r="B50" s="108"/>
      <c r="C50" s="108"/>
      <c r="D50" s="108"/>
      <c r="E50" s="108"/>
      <c r="F50" s="108"/>
      <c r="G50" s="108"/>
      <c r="H50" s="108"/>
    </row>
    <row r="51" spans="1:8" ht="15">
      <c r="A51" s="108" t="s">
        <v>133</v>
      </c>
      <c r="B51" s="108"/>
      <c r="C51" s="108"/>
      <c r="D51" s="108"/>
      <c r="E51" s="108"/>
      <c r="F51" s="108"/>
      <c r="G51" s="108"/>
      <c r="H51" s="109"/>
    </row>
    <row r="52" spans="1:8" ht="15">
      <c r="A52" s="108" t="s">
        <v>134</v>
      </c>
      <c r="B52" s="108"/>
      <c r="C52" s="108"/>
      <c r="D52" s="108"/>
      <c r="E52" s="108"/>
      <c r="F52" s="108"/>
      <c r="G52" s="108"/>
      <c r="H52" s="109"/>
    </row>
  </sheetData>
  <sheetProtection/>
  <mergeCells count="27">
    <mergeCell ref="A37:E38"/>
    <mergeCell ref="A50:H50"/>
    <mergeCell ref="A51:G51"/>
    <mergeCell ref="A52:G52"/>
    <mergeCell ref="A2:E2"/>
    <mergeCell ref="B25:B26"/>
    <mergeCell ref="C25:C26"/>
    <mergeCell ref="D25:D26"/>
    <mergeCell ref="B28:B33"/>
    <mergeCell ref="C28:C33"/>
    <mergeCell ref="D28:D33"/>
    <mergeCell ref="B12:B19"/>
    <mergeCell ref="C12:C19"/>
    <mergeCell ref="D12:D19"/>
    <mergeCell ref="B21:B23"/>
    <mergeCell ref="C21:C23"/>
    <mergeCell ref="D21:D23"/>
    <mergeCell ref="B39:E39"/>
    <mergeCell ref="B40:E40"/>
    <mergeCell ref="B41:E41"/>
    <mergeCell ref="B42:E42"/>
    <mergeCell ref="A4:A5"/>
    <mergeCell ref="B4:D4"/>
    <mergeCell ref="E4:E35"/>
    <mergeCell ref="B6:B10"/>
    <mergeCell ref="C6:C10"/>
    <mergeCell ref="D6:D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">
      <selection activeCell="A2" sqref="A2:E2"/>
    </sheetView>
  </sheetViews>
  <sheetFormatPr defaultColWidth="11.421875" defaultRowHeight="15"/>
  <cols>
    <col min="1" max="1" width="35.00390625" style="36" customWidth="1"/>
    <col min="2" max="5" width="5.7109375" style="36" customWidth="1"/>
    <col min="6" max="6" width="21.421875" style="36" customWidth="1"/>
    <col min="7" max="7" width="14.28125" style="36" customWidth="1"/>
    <col min="8" max="16384" width="11.421875" style="36" customWidth="1"/>
  </cols>
  <sheetData>
    <row r="2" spans="1:5" ht="15.75">
      <c r="A2" s="120" t="s">
        <v>140</v>
      </c>
      <c r="B2" s="120"/>
      <c r="C2" s="120"/>
      <c r="D2" s="120"/>
      <c r="E2" s="120"/>
    </row>
    <row r="4" spans="1:5" ht="12.75">
      <c r="A4" s="78" t="s">
        <v>42</v>
      </c>
      <c r="B4" s="78" t="s">
        <v>43</v>
      </c>
      <c r="C4" s="78"/>
      <c r="D4" s="78"/>
      <c r="E4" s="82" t="s">
        <v>74</v>
      </c>
    </row>
    <row r="5" spans="1:5" ht="12.75">
      <c r="A5" s="78"/>
      <c r="B5" s="37" t="s">
        <v>39</v>
      </c>
      <c r="C5" s="37" t="s">
        <v>40</v>
      </c>
      <c r="D5" s="37" t="s">
        <v>41</v>
      </c>
      <c r="E5" s="82"/>
    </row>
    <row r="6" spans="1:5" ht="12.75">
      <c r="A6" s="51" t="s">
        <v>3</v>
      </c>
      <c r="B6" s="81">
        <f>9-5</f>
        <v>4</v>
      </c>
      <c r="C6" s="81">
        <f>87-57</f>
        <v>30</v>
      </c>
      <c r="D6" s="81">
        <f>106-76</f>
        <v>30</v>
      </c>
      <c r="E6" s="82"/>
    </row>
    <row r="7" spans="1:5" ht="12.75">
      <c r="A7" s="51" t="s">
        <v>2</v>
      </c>
      <c r="B7" s="81"/>
      <c r="C7" s="81"/>
      <c r="D7" s="81"/>
      <c r="E7" s="82"/>
    </row>
    <row r="8" spans="1:5" ht="12.75">
      <c r="A8" s="51" t="s">
        <v>4</v>
      </c>
      <c r="B8" s="81"/>
      <c r="C8" s="81"/>
      <c r="D8" s="81"/>
      <c r="E8" s="82"/>
    </row>
    <row r="9" spans="1:5" ht="12.75">
      <c r="A9" s="51" t="s">
        <v>0</v>
      </c>
      <c r="B9" s="81"/>
      <c r="C9" s="81"/>
      <c r="D9" s="81"/>
      <c r="E9" s="82"/>
    </row>
    <row r="10" spans="1:5" ht="12.75">
      <c r="A10" s="51" t="s">
        <v>1</v>
      </c>
      <c r="B10" s="81"/>
      <c r="C10" s="81"/>
      <c r="D10" s="81"/>
      <c r="E10" s="82"/>
    </row>
    <row r="11" spans="1:5" ht="12.75">
      <c r="A11" s="44" t="s">
        <v>6</v>
      </c>
      <c r="B11" s="44">
        <f>+B6</f>
        <v>4</v>
      </c>
      <c r="C11" s="44">
        <f>+C6</f>
        <v>30</v>
      </c>
      <c r="D11" s="44">
        <f>+D6</f>
        <v>30</v>
      </c>
      <c r="E11" s="82"/>
    </row>
    <row r="12" spans="1:5" ht="12.75">
      <c r="A12" s="51" t="s">
        <v>47</v>
      </c>
      <c r="B12" s="81">
        <f>12-10</f>
        <v>2</v>
      </c>
      <c r="C12" s="81">
        <f>44-17</f>
        <v>27</v>
      </c>
      <c r="D12" s="81">
        <f>55-15</f>
        <v>40</v>
      </c>
      <c r="E12" s="82"/>
    </row>
    <row r="13" spans="1:5" ht="12.75">
      <c r="A13" s="51" t="s">
        <v>48</v>
      </c>
      <c r="B13" s="81"/>
      <c r="C13" s="81"/>
      <c r="D13" s="81"/>
      <c r="E13" s="82"/>
    </row>
    <row r="14" spans="1:5" ht="12.75">
      <c r="A14" s="51" t="s">
        <v>49</v>
      </c>
      <c r="B14" s="81"/>
      <c r="C14" s="81"/>
      <c r="D14" s="81"/>
      <c r="E14" s="82"/>
    </row>
    <row r="15" spans="1:5" ht="12.75">
      <c r="A15" s="51" t="s">
        <v>50</v>
      </c>
      <c r="B15" s="81"/>
      <c r="C15" s="81"/>
      <c r="D15" s="81"/>
      <c r="E15" s="82"/>
    </row>
    <row r="16" spans="1:5" ht="12.75">
      <c r="A16" s="51" t="s">
        <v>51</v>
      </c>
      <c r="B16" s="81"/>
      <c r="C16" s="81"/>
      <c r="D16" s="81"/>
      <c r="E16" s="82"/>
    </row>
    <row r="17" spans="1:5" ht="12.75">
      <c r="A17" s="51" t="s">
        <v>52</v>
      </c>
      <c r="B17" s="81"/>
      <c r="C17" s="81"/>
      <c r="D17" s="81"/>
      <c r="E17" s="82"/>
    </row>
    <row r="18" spans="1:5" ht="12.75">
      <c r="A18" s="51" t="s">
        <v>53</v>
      </c>
      <c r="B18" s="81"/>
      <c r="C18" s="81"/>
      <c r="D18" s="81"/>
      <c r="E18" s="82"/>
    </row>
    <row r="19" spans="1:5" ht="12.75">
      <c r="A19" s="51" t="s">
        <v>54</v>
      </c>
      <c r="B19" s="81"/>
      <c r="C19" s="81"/>
      <c r="D19" s="81"/>
      <c r="E19" s="82"/>
    </row>
    <row r="20" spans="1:5" ht="12.75">
      <c r="A20" s="44" t="s">
        <v>55</v>
      </c>
      <c r="B20" s="44">
        <f>+B12</f>
        <v>2</v>
      </c>
      <c r="C20" s="44">
        <f>+C12</f>
        <v>27</v>
      </c>
      <c r="D20" s="44">
        <f>+D12</f>
        <v>40</v>
      </c>
      <c r="E20" s="82"/>
    </row>
    <row r="21" spans="1:5" ht="12.75">
      <c r="A21" s="51" t="s">
        <v>56</v>
      </c>
      <c r="B21" s="81">
        <f>6-1</f>
        <v>5</v>
      </c>
      <c r="C21" s="81">
        <f>55-2</f>
        <v>53</v>
      </c>
      <c r="D21" s="81">
        <f>59-2</f>
        <v>57</v>
      </c>
      <c r="E21" s="82"/>
    </row>
    <row r="22" spans="1:5" ht="12.75">
      <c r="A22" s="51" t="s">
        <v>57</v>
      </c>
      <c r="B22" s="81"/>
      <c r="C22" s="81"/>
      <c r="D22" s="81"/>
      <c r="E22" s="82"/>
    </row>
    <row r="23" spans="1:5" ht="12.75">
      <c r="A23" s="51" t="s">
        <v>58</v>
      </c>
      <c r="B23" s="81"/>
      <c r="C23" s="81"/>
      <c r="D23" s="81"/>
      <c r="E23" s="82"/>
    </row>
    <row r="24" spans="1:5" ht="12.75">
      <c r="A24" s="44" t="s">
        <v>59</v>
      </c>
      <c r="B24" s="44">
        <f>+B21</f>
        <v>5</v>
      </c>
      <c r="C24" s="44">
        <f>+C21</f>
        <v>53</v>
      </c>
      <c r="D24" s="44">
        <f>+D21</f>
        <v>57</v>
      </c>
      <c r="E24" s="82"/>
    </row>
    <row r="25" spans="1:5" ht="12.75">
      <c r="A25" s="51" t="s">
        <v>60</v>
      </c>
      <c r="B25" s="83">
        <f>9-3</f>
        <v>6</v>
      </c>
      <c r="C25" s="83">
        <f>27-1</f>
        <v>26</v>
      </c>
      <c r="D25" s="83">
        <f>36-2</f>
        <v>34</v>
      </c>
      <c r="E25" s="82"/>
    </row>
    <row r="26" spans="1:5" ht="12.75">
      <c r="A26" s="51" t="s">
        <v>61</v>
      </c>
      <c r="B26" s="83"/>
      <c r="C26" s="83"/>
      <c r="D26" s="83"/>
      <c r="E26" s="82"/>
    </row>
    <row r="27" spans="1:5" ht="12.75">
      <c r="A27" s="44" t="s">
        <v>62</v>
      </c>
      <c r="B27" s="44">
        <f>+B25</f>
        <v>6</v>
      </c>
      <c r="C27" s="44">
        <f>+C25</f>
        <v>26</v>
      </c>
      <c r="D27" s="44">
        <f>+D25</f>
        <v>34</v>
      </c>
      <c r="E27" s="82"/>
    </row>
    <row r="28" spans="1:5" ht="12.75">
      <c r="A28" s="51"/>
      <c r="B28" s="81">
        <f>5-2</f>
        <v>3</v>
      </c>
      <c r="C28" s="81">
        <f>60-7</f>
        <v>53</v>
      </c>
      <c r="D28" s="81">
        <f>75-3</f>
        <v>72</v>
      </c>
      <c r="E28" s="82"/>
    </row>
    <row r="29" spans="1:5" ht="12.75">
      <c r="A29" s="51" t="s">
        <v>63</v>
      </c>
      <c r="B29" s="81"/>
      <c r="C29" s="81"/>
      <c r="D29" s="81"/>
      <c r="E29" s="82"/>
    </row>
    <row r="30" spans="1:5" ht="12.75">
      <c r="A30" s="51" t="s">
        <v>64</v>
      </c>
      <c r="B30" s="81"/>
      <c r="C30" s="81"/>
      <c r="D30" s="81"/>
      <c r="E30" s="82"/>
    </row>
    <row r="31" spans="1:5" ht="12.75">
      <c r="A31" s="51" t="s">
        <v>65</v>
      </c>
      <c r="B31" s="81"/>
      <c r="C31" s="81"/>
      <c r="D31" s="81"/>
      <c r="E31" s="82"/>
    </row>
    <row r="32" spans="1:5" ht="12.75">
      <c r="A32" s="51" t="s">
        <v>66</v>
      </c>
      <c r="B32" s="81"/>
      <c r="C32" s="81"/>
      <c r="D32" s="81"/>
      <c r="E32" s="82"/>
    </row>
    <row r="33" spans="1:5" ht="12.75">
      <c r="A33" s="51" t="s">
        <v>67</v>
      </c>
      <c r="B33" s="81"/>
      <c r="C33" s="81"/>
      <c r="D33" s="81"/>
      <c r="E33" s="82"/>
    </row>
    <row r="34" spans="1:5" ht="12.75">
      <c r="A34" s="44" t="s">
        <v>68</v>
      </c>
      <c r="B34" s="44">
        <f>+B28</f>
        <v>3</v>
      </c>
      <c r="C34" s="44">
        <f>+C28</f>
        <v>53</v>
      </c>
      <c r="D34" s="44">
        <f>+D28</f>
        <v>72</v>
      </c>
      <c r="E34" s="82"/>
    </row>
    <row r="35" spans="1:5" ht="12.75">
      <c r="A35" s="52" t="s">
        <v>5</v>
      </c>
      <c r="B35" s="53">
        <f>+B27+B24+B20+B11+B34</f>
        <v>20</v>
      </c>
      <c r="C35" s="53">
        <f>+C27+C24+C20+C11+C34</f>
        <v>189</v>
      </c>
      <c r="D35" s="53">
        <f>+D27+D24+D20+D11+D34</f>
        <v>233</v>
      </c>
      <c r="E35" s="82"/>
    </row>
    <row r="37" spans="1:5" ht="12.75">
      <c r="A37" s="78" t="s">
        <v>119</v>
      </c>
      <c r="B37" s="78"/>
      <c r="C37" s="78"/>
      <c r="D37" s="78"/>
      <c r="E37" s="78"/>
    </row>
    <row r="38" spans="1:5" ht="12.75">
      <c r="A38" s="78"/>
      <c r="B38" s="78"/>
      <c r="C38" s="78"/>
      <c r="D38" s="78"/>
      <c r="E38" s="78"/>
    </row>
    <row r="39" spans="1:5" ht="12.75">
      <c r="A39" s="49" t="s">
        <v>136</v>
      </c>
      <c r="B39" s="79">
        <f>B11*'Composición Kit tipo A'!I37</f>
        <v>0</v>
      </c>
      <c r="C39" s="79"/>
      <c r="D39" s="79"/>
      <c r="E39" s="79"/>
    </row>
    <row r="40" spans="1:5" ht="12.75">
      <c r="A40" s="49" t="s">
        <v>137</v>
      </c>
      <c r="B40" s="79">
        <f>C11*'Composición Kit tipo B'!G37</f>
        <v>0</v>
      </c>
      <c r="C40" s="79"/>
      <c r="D40" s="79"/>
      <c r="E40" s="79"/>
    </row>
    <row r="41" spans="1:5" ht="12.75">
      <c r="A41" s="49" t="s">
        <v>138</v>
      </c>
      <c r="B41" s="79">
        <f>D11*'Composición Kit tipo C'!G37</f>
        <v>0</v>
      </c>
      <c r="C41" s="79"/>
      <c r="D41" s="79"/>
      <c r="E41" s="79"/>
    </row>
    <row r="42" spans="1:5" ht="12.75">
      <c r="A42" s="50" t="s">
        <v>70</v>
      </c>
      <c r="B42" s="80">
        <f>B39+B40+B41</f>
        <v>0</v>
      </c>
      <c r="C42" s="80"/>
      <c r="D42" s="80"/>
      <c r="E42" s="80"/>
    </row>
    <row r="47" spans="1:8" ht="15">
      <c r="A47" s="106" t="s">
        <v>135</v>
      </c>
      <c r="B47" s="33"/>
      <c r="C47" s="31"/>
      <c r="D47" s="1"/>
      <c r="E47" s="1"/>
      <c r="F47" s="1"/>
      <c r="G47" s="4"/>
      <c r="H47" s="4"/>
    </row>
    <row r="48" spans="1:8" ht="15">
      <c r="A48" s="107"/>
      <c r="B48" s="33"/>
      <c r="C48" s="31"/>
      <c r="D48" s="1"/>
      <c r="E48" s="1"/>
      <c r="F48" s="1"/>
      <c r="G48" s="4"/>
      <c r="H48" s="4"/>
    </row>
    <row r="49" spans="1:8" ht="15">
      <c r="A49" s="107"/>
      <c r="B49" s="33"/>
      <c r="C49" s="31"/>
      <c r="D49" s="1"/>
      <c r="E49" s="1"/>
      <c r="F49" s="1"/>
      <c r="G49" s="4"/>
      <c r="H49" s="4"/>
    </row>
    <row r="50" spans="1:8" ht="15">
      <c r="A50" s="108" t="s">
        <v>132</v>
      </c>
      <c r="B50" s="108"/>
      <c r="C50" s="108"/>
      <c r="D50" s="108"/>
      <c r="E50" s="108"/>
      <c r="F50" s="108"/>
      <c r="G50" s="108"/>
      <c r="H50" s="108"/>
    </row>
    <row r="51" spans="1:8" ht="15">
      <c r="A51" s="108" t="s">
        <v>133</v>
      </c>
      <c r="B51" s="108"/>
      <c r="C51" s="108"/>
      <c r="D51" s="108"/>
      <c r="E51" s="108"/>
      <c r="F51" s="108"/>
      <c r="G51" s="108"/>
      <c r="H51" s="109"/>
    </row>
    <row r="52" spans="1:8" ht="15">
      <c r="A52" s="108" t="s">
        <v>134</v>
      </c>
      <c r="B52" s="108"/>
      <c r="C52" s="108"/>
      <c r="D52" s="108"/>
      <c r="E52" s="108"/>
      <c r="F52" s="108"/>
      <c r="G52" s="108"/>
      <c r="H52" s="109"/>
    </row>
  </sheetData>
  <sheetProtection/>
  <mergeCells count="27">
    <mergeCell ref="A37:E38"/>
    <mergeCell ref="A50:H50"/>
    <mergeCell ref="A51:G51"/>
    <mergeCell ref="A52:G52"/>
    <mergeCell ref="A2:E2"/>
    <mergeCell ref="B25:B26"/>
    <mergeCell ref="C25:C26"/>
    <mergeCell ref="D25:D26"/>
    <mergeCell ref="B28:B33"/>
    <mergeCell ref="C28:C33"/>
    <mergeCell ref="D28:D33"/>
    <mergeCell ref="B12:B19"/>
    <mergeCell ref="C12:C19"/>
    <mergeCell ref="D12:D19"/>
    <mergeCell ref="B21:B23"/>
    <mergeCell ref="C21:C23"/>
    <mergeCell ref="D21:D23"/>
    <mergeCell ref="B39:E39"/>
    <mergeCell ref="B40:E40"/>
    <mergeCell ref="B41:E41"/>
    <mergeCell ref="B42:E42"/>
    <mergeCell ref="A4:A5"/>
    <mergeCell ref="B4:D4"/>
    <mergeCell ref="E4:E35"/>
    <mergeCell ref="B6:B10"/>
    <mergeCell ref="C6:C10"/>
    <mergeCell ref="D6:D10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3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37.7109375" style="36" customWidth="1"/>
    <col min="2" max="5" width="5.00390625" style="36" customWidth="1"/>
    <col min="6" max="7" width="18.7109375" style="36" customWidth="1"/>
    <col min="8" max="8" width="18.7109375" style="56" customWidth="1"/>
    <col min="9" max="16384" width="11.421875" style="36" customWidth="1"/>
  </cols>
  <sheetData>
    <row r="2" spans="1:5" ht="15.75">
      <c r="A2" s="120" t="s">
        <v>141</v>
      </c>
      <c r="B2" s="120"/>
      <c r="C2" s="120"/>
      <c r="D2" s="120"/>
      <c r="E2" s="120"/>
    </row>
    <row r="3" ht="13.5" thickBot="1"/>
    <row r="4" spans="1:5" ht="12.75">
      <c r="A4" s="84" t="s">
        <v>42</v>
      </c>
      <c r="B4" s="86" t="s">
        <v>43</v>
      </c>
      <c r="C4" s="86"/>
      <c r="D4" s="86"/>
      <c r="E4" s="87" t="s">
        <v>75</v>
      </c>
    </row>
    <row r="5" spans="1:5" ht="12.75">
      <c r="A5" s="85"/>
      <c r="B5" s="37" t="s">
        <v>39</v>
      </c>
      <c r="C5" s="37" t="s">
        <v>40</v>
      </c>
      <c r="D5" s="37" t="s">
        <v>41</v>
      </c>
      <c r="E5" s="88"/>
    </row>
    <row r="6" spans="1:5" ht="12.75">
      <c r="A6" s="38" t="s">
        <v>3</v>
      </c>
      <c r="B6" s="90">
        <f>+'1 Entrega'!B6:B10+'2 Entrega'!B6:B10+'3 Entrega'!B6:B10+'4 Entrega'!B6:B10</f>
        <v>26</v>
      </c>
      <c r="C6" s="90">
        <f>+'1 Entrega'!C6:C10+'2 Entrega'!C6:C10+'3 Entrega'!C6:C10+'4 Entrega'!C6:C10</f>
        <v>234</v>
      </c>
      <c r="D6" s="90">
        <f>+'1 Entrega'!D6:D10+'2 Entrega'!D6:D10+'3 Entrega'!D6:D10+'4 Entrega'!D6:D10</f>
        <v>272</v>
      </c>
      <c r="E6" s="88"/>
    </row>
    <row r="7" spans="1:5" ht="12.75">
      <c r="A7" s="38" t="s">
        <v>2</v>
      </c>
      <c r="B7" s="91"/>
      <c r="C7" s="91"/>
      <c r="D7" s="91"/>
      <c r="E7" s="88"/>
    </row>
    <row r="8" spans="1:5" ht="12.75">
      <c r="A8" s="38" t="s">
        <v>4</v>
      </c>
      <c r="B8" s="91"/>
      <c r="C8" s="91"/>
      <c r="D8" s="91"/>
      <c r="E8" s="88"/>
    </row>
    <row r="9" spans="1:5" ht="12.75">
      <c r="A9" s="38" t="s">
        <v>0</v>
      </c>
      <c r="B9" s="91"/>
      <c r="C9" s="91"/>
      <c r="D9" s="91"/>
      <c r="E9" s="88"/>
    </row>
    <row r="10" spans="1:5" ht="12.75">
      <c r="A10" s="38" t="s">
        <v>1</v>
      </c>
      <c r="B10" s="92"/>
      <c r="C10" s="92"/>
      <c r="D10" s="92"/>
      <c r="E10" s="88"/>
    </row>
    <row r="11" spans="1:5" ht="13.5" thickBot="1">
      <c r="A11" s="40" t="s">
        <v>6</v>
      </c>
      <c r="B11" s="41">
        <f>+B6</f>
        <v>26</v>
      </c>
      <c r="C11" s="41">
        <f>+C6</f>
        <v>234</v>
      </c>
      <c r="D11" s="41">
        <f>+D6</f>
        <v>272</v>
      </c>
      <c r="E11" s="88"/>
    </row>
    <row r="12" spans="1:5" ht="12.75">
      <c r="A12" s="42" t="s">
        <v>47</v>
      </c>
      <c r="B12" s="93">
        <f>+'1 Entrega'!B12:B19+'2 Entrega'!B12:B19+'3 Entrega'!B12:B19+'4 Entrega'!B12:B19</f>
        <v>28</v>
      </c>
      <c r="C12" s="93">
        <f>+'1 Entrega'!C12:C19+'2 Entrega'!C12:C19+'3 Entrega'!C12:C19+'4 Entrega'!C12:C19</f>
        <v>142</v>
      </c>
      <c r="D12" s="93">
        <f>+'1 Entrega'!D12:D19+'2 Entrega'!D12:D19+'3 Entrega'!D12:D19+'4 Entrega'!D12:D19</f>
        <v>190</v>
      </c>
      <c r="E12" s="88"/>
    </row>
    <row r="13" spans="1:5" ht="12.75">
      <c r="A13" s="38" t="s">
        <v>48</v>
      </c>
      <c r="B13" s="91"/>
      <c r="C13" s="91"/>
      <c r="D13" s="91"/>
      <c r="E13" s="88"/>
    </row>
    <row r="14" spans="1:5" ht="12.75">
      <c r="A14" s="38" t="s">
        <v>49</v>
      </c>
      <c r="B14" s="91"/>
      <c r="C14" s="91"/>
      <c r="D14" s="91"/>
      <c r="E14" s="88"/>
    </row>
    <row r="15" spans="1:5" ht="12.75">
      <c r="A15" s="38" t="s">
        <v>50</v>
      </c>
      <c r="B15" s="91"/>
      <c r="C15" s="91"/>
      <c r="D15" s="91"/>
      <c r="E15" s="88"/>
    </row>
    <row r="16" spans="1:5" ht="12.75">
      <c r="A16" s="38" t="s">
        <v>51</v>
      </c>
      <c r="B16" s="91"/>
      <c r="C16" s="91"/>
      <c r="D16" s="91"/>
      <c r="E16" s="88"/>
    </row>
    <row r="17" spans="1:5" ht="12.75">
      <c r="A17" s="38" t="s">
        <v>52</v>
      </c>
      <c r="B17" s="91"/>
      <c r="C17" s="91"/>
      <c r="D17" s="91"/>
      <c r="E17" s="88"/>
    </row>
    <row r="18" spans="1:5" ht="12.75">
      <c r="A18" s="38" t="s">
        <v>53</v>
      </c>
      <c r="B18" s="91"/>
      <c r="C18" s="91"/>
      <c r="D18" s="91"/>
      <c r="E18" s="88"/>
    </row>
    <row r="19" spans="1:5" ht="12.75">
      <c r="A19" s="38" t="s">
        <v>54</v>
      </c>
      <c r="B19" s="92"/>
      <c r="C19" s="92"/>
      <c r="D19" s="92"/>
      <c r="E19" s="88"/>
    </row>
    <row r="20" spans="1:5" ht="12.75">
      <c r="A20" s="43" t="s">
        <v>55</v>
      </c>
      <c r="B20" s="44">
        <f>+B12</f>
        <v>28</v>
      </c>
      <c r="C20" s="44">
        <f>+C12</f>
        <v>142</v>
      </c>
      <c r="D20" s="44">
        <f>+D12</f>
        <v>190</v>
      </c>
      <c r="E20" s="88"/>
    </row>
    <row r="21" spans="1:5" ht="12.75">
      <c r="A21" s="38" t="s">
        <v>56</v>
      </c>
      <c r="B21" s="90">
        <f>+'1 Entrega'!B21:B23+'2 Entrega'!B21:B23+'3 Entrega'!B21:B23+'4 Entrega'!B21:B23</f>
        <v>22</v>
      </c>
      <c r="C21" s="90">
        <f>+'1 Entrega'!C21:C23+'2 Entrega'!C21:C23+'3 Entrega'!C21:C23+'4 Entrega'!C21:C23</f>
        <v>216</v>
      </c>
      <c r="D21" s="90">
        <f>+'1 Entrega'!D21:D23+'2 Entrega'!D21:D23+'3 Entrega'!D21:D23+'4 Entrega'!D21:D23</f>
        <v>232</v>
      </c>
      <c r="E21" s="88"/>
    </row>
    <row r="22" spans="1:5" ht="12.75">
      <c r="A22" s="38" t="s">
        <v>57</v>
      </c>
      <c r="B22" s="91"/>
      <c r="C22" s="91"/>
      <c r="D22" s="91"/>
      <c r="E22" s="88"/>
    </row>
    <row r="23" spans="1:5" ht="12.75">
      <c r="A23" s="38" t="s">
        <v>58</v>
      </c>
      <c r="B23" s="92"/>
      <c r="C23" s="92"/>
      <c r="D23" s="92"/>
      <c r="E23" s="88"/>
    </row>
    <row r="24" spans="1:5" ht="13.5" thickBot="1">
      <c r="A24" s="40" t="s">
        <v>59</v>
      </c>
      <c r="B24" s="41">
        <f>+B21</f>
        <v>22</v>
      </c>
      <c r="C24" s="41">
        <f>+C21</f>
        <v>216</v>
      </c>
      <c r="D24" s="41">
        <f>+D21</f>
        <v>232</v>
      </c>
      <c r="E24" s="88"/>
    </row>
    <row r="25" spans="1:5" ht="12.75">
      <c r="A25" s="42" t="s">
        <v>60</v>
      </c>
      <c r="B25" s="94">
        <f>+'1 Entrega'!B25:B26+'2 Entrega'!B25:B26+'3 Entrega'!B25:B26+'4 Entrega'!B25:B26</f>
        <v>30</v>
      </c>
      <c r="C25" s="94">
        <f>+'1 Entrega'!C25:C26+'2 Entrega'!C25:C26+'3 Entrega'!C25:C26+'4 Entrega'!C25:C26</f>
        <v>106</v>
      </c>
      <c r="D25" s="94">
        <f>+'1 Entrega'!D25:D26+'2 Entrega'!D25:D26+'3 Entrega'!D25:D26+'4 Entrega'!D25:D26</f>
        <v>140</v>
      </c>
      <c r="E25" s="88"/>
    </row>
    <row r="26" spans="1:5" ht="12.75">
      <c r="A26" s="38" t="s">
        <v>61</v>
      </c>
      <c r="B26" s="95"/>
      <c r="C26" s="95"/>
      <c r="D26" s="95"/>
      <c r="E26" s="88"/>
    </row>
    <row r="27" spans="1:5" ht="12.75">
      <c r="A27" s="43" t="s">
        <v>62</v>
      </c>
      <c r="B27" s="44">
        <f>+B25</f>
        <v>30</v>
      </c>
      <c r="C27" s="44">
        <f>+C25</f>
        <v>106</v>
      </c>
      <c r="D27" s="44">
        <f>+D25</f>
        <v>140</v>
      </c>
      <c r="E27" s="88"/>
    </row>
    <row r="28" spans="1:5" ht="12.75">
      <c r="A28" s="38"/>
      <c r="B28" s="90">
        <f>+'1 Entrega'!B28:B33+'2 Entrega'!B28:B33+'3 Entrega'!B28:B33+'4 Entrega'!B28:B33</f>
        <v>16</v>
      </c>
      <c r="C28" s="90">
        <f>+'1 Entrega'!C28:C33+'2 Entrega'!C28:C33+'3 Entrega'!C28:C33+'4 Entrega'!C28:C33</f>
        <v>226</v>
      </c>
      <c r="D28" s="90">
        <f>+'1 Entrega'!D28:D33+'2 Entrega'!D28:D33+'3 Entrega'!D28:D33+'4 Entrega'!D28:D33</f>
        <v>294</v>
      </c>
      <c r="E28" s="88"/>
    </row>
    <row r="29" spans="1:5" ht="12.75">
      <c r="A29" s="38" t="s">
        <v>63</v>
      </c>
      <c r="B29" s="91"/>
      <c r="C29" s="91"/>
      <c r="D29" s="91"/>
      <c r="E29" s="88"/>
    </row>
    <row r="30" spans="1:5" ht="12.75">
      <c r="A30" s="38" t="s">
        <v>64</v>
      </c>
      <c r="B30" s="91"/>
      <c r="C30" s="91"/>
      <c r="D30" s="91"/>
      <c r="E30" s="88"/>
    </row>
    <row r="31" spans="1:5" ht="12.75">
      <c r="A31" s="38" t="s">
        <v>65</v>
      </c>
      <c r="B31" s="91"/>
      <c r="C31" s="91"/>
      <c r="D31" s="91"/>
      <c r="E31" s="88"/>
    </row>
    <row r="32" spans="1:5" ht="12.75">
      <c r="A32" s="38" t="s">
        <v>66</v>
      </c>
      <c r="B32" s="91"/>
      <c r="C32" s="91"/>
      <c r="D32" s="91"/>
      <c r="E32" s="88"/>
    </row>
    <row r="33" spans="1:5" ht="12.75">
      <c r="A33" s="38" t="s">
        <v>67</v>
      </c>
      <c r="B33" s="92"/>
      <c r="C33" s="92"/>
      <c r="D33" s="92"/>
      <c r="E33" s="88"/>
    </row>
    <row r="34" spans="1:5" ht="13.5" thickBot="1">
      <c r="A34" s="40" t="s">
        <v>68</v>
      </c>
      <c r="B34" s="41">
        <f>+B28</f>
        <v>16</v>
      </c>
      <c r="C34" s="41">
        <f>+C28</f>
        <v>226</v>
      </c>
      <c r="D34" s="41">
        <f>+D28</f>
        <v>294</v>
      </c>
      <c r="E34" s="88"/>
    </row>
    <row r="35" spans="1:5" ht="12.75">
      <c r="A35" s="47" t="s">
        <v>5</v>
      </c>
      <c r="B35" s="48">
        <f>+B27+B24+B20+B11+B34</f>
        <v>122</v>
      </c>
      <c r="C35" s="48">
        <f>+C27+C24+C20+C11+C34</f>
        <v>924</v>
      </c>
      <c r="D35" s="48">
        <f>+D27+D24+D20+D11+D34</f>
        <v>1128</v>
      </c>
      <c r="E35" s="89"/>
    </row>
    <row r="36" spans="2:4" ht="12.75">
      <c r="B36" s="57"/>
      <c r="C36" s="57"/>
      <c r="D36" s="57"/>
    </row>
    <row r="37" spans="1:5" ht="12.75">
      <c r="A37" s="78" t="s">
        <v>116</v>
      </c>
      <c r="B37" s="78"/>
      <c r="C37" s="78"/>
      <c r="D37" s="78"/>
      <c r="E37" s="78"/>
    </row>
    <row r="38" spans="1:5" ht="12.75">
      <c r="A38" s="78"/>
      <c r="B38" s="78"/>
      <c r="C38" s="78"/>
      <c r="D38" s="78"/>
      <c r="E38" s="78"/>
    </row>
    <row r="39" spans="1:5" ht="12.75">
      <c r="A39" s="49" t="s">
        <v>136</v>
      </c>
      <c r="B39" s="79">
        <f>B11*'Composición Kit tipo A'!I37</f>
        <v>0</v>
      </c>
      <c r="C39" s="79"/>
      <c r="D39" s="79"/>
      <c r="E39" s="79"/>
    </row>
    <row r="40" spans="1:8" ht="12.75">
      <c r="A40" s="49" t="s">
        <v>137</v>
      </c>
      <c r="B40" s="79">
        <f>C11*'Composición Kit tipo B'!G37</f>
        <v>0</v>
      </c>
      <c r="C40" s="79"/>
      <c r="D40" s="79"/>
      <c r="E40" s="79"/>
      <c r="F40" s="56"/>
      <c r="H40" s="36"/>
    </row>
    <row r="41" spans="1:8" ht="12.75">
      <c r="A41" s="49" t="s">
        <v>138</v>
      </c>
      <c r="B41" s="79">
        <f>D11*'Composición Kit tipo C'!G37</f>
        <v>0</v>
      </c>
      <c r="C41" s="79"/>
      <c r="D41" s="79"/>
      <c r="E41" s="79"/>
      <c r="F41" s="56"/>
      <c r="H41" s="36"/>
    </row>
    <row r="42" spans="1:8" ht="12.75">
      <c r="A42" s="50" t="s">
        <v>120</v>
      </c>
      <c r="B42" s="80">
        <f>B39+B40+B41</f>
        <v>0</v>
      </c>
      <c r="C42" s="80"/>
      <c r="D42" s="80"/>
      <c r="E42" s="80"/>
      <c r="F42" s="56"/>
      <c r="H42" s="36"/>
    </row>
    <row r="43" spans="6:8" ht="12.75">
      <c r="F43" s="56"/>
      <c r="H43" s="36"/>
    </row>
    <row r="44" spans="6:8" ht="12.75">
      <c r="F44" s="56"/>
      <c r="H44" s="36"/>
    </row>
    <row r="45" spans="1:8" ht="18.75">
      <c r="A45" s="110" t="s">
        <v>131</v>
      </c>
      <c r="B45" s="110"/>
      <c r="C45" s="110"/>
      <c r="D45" s="110"/>
      <c r="E45" s="110"/>
      <c r="F45" s="110"/>
      <c r="G45" s="110"/>
      <c r="H45" s="110"/>
    </row>
    <row r="46" spans="6:8" ht="12.75">
      <c r="F46" s="56"/>
      <c r="H46" s="36"/>
    </row>
    <row r="47" spans="1:8" ht="25.5">
      <c r="A47" s="60" t="s">
        <v>121</v>
      </c>
      <c r="B47" s="99" t="s">
        <v>122</v>
      </c>
      <c r="C47" s="99"/>
      <c r="D47" s="99"/>
      <c r="E47" s="99"/>
      <c r="F47" s="60" t="s">
        <v>123</v>
      </c>
      <c r="G47" s="60" t="s">
        <v>124</v>
      </c>
      <c r="H47" s="60" t="s">
        <v>130</v>
      </c>
    </row>
    <row r="48" spans="1:8" ht="22.5" customHeight="1">
      <c r="A48" s="61" t="s">
        <v>125</v>
      </c>
      <c r="B48" s="100">
        <v>0</v>
      </c>
      <c r="C48" s="101"/>
      <c r="D48" s="101"/>
      <c r="E48" s="102"/>
      <c r="F48" s="63">
        <v>0</v>
      </c>
      <c r="G48" s="63">
        <v>0</v>
      </c>
      <c r="H48" s="63">
        <v>0</v>
      </c>
    </row>
    <row r="49" spans="1:8" ht="22.5" customHeight="1">
      <c r="A49" s="61" t="s">
        <v>126</v>
      </c>
      <c r="B49" s="100">
        <v>0</v>
      </c>
      <c r="C49" s="101"/>
      <c r="D49" s="101"/>
      <c r="E49" s="102"/>
      <c r="F49" s="63">
        <v>0</v>
      </c>
      <c r="G49" s="63">
        <v>0</v>
      </c>
      <c r="H49" s="63">
        <v>0</v>
      </c>
    </row>
    <row r="50" spans="1:8" ht="22.5" customHeight="1">
      <c r="A50" s="61" t="s">
        <v>127</v>
      </c>
      <c r="B50" s="100">
        <v>0</v>
      </c>
      <c r="C50" s="101"/>
      <c r="D50" s="101"/>
      <c r="E50" s="102"/>
      <c r="F50" s="63">
        <v>0</v>
      </c>
      <c r="G50" s="63">
        <v>0</v>
      </c>
      <c r="H50" s="63">
        <v>0</v>
      </c>
    </row>
    <row r="51" spans="1:8" ht="22.5" customHeight="1">
      <c r="A51" s="61" t="s">
        <v>128</v>
      </c>
      <c r="B51" s="103">
        <v>0</v>
      </c>
      <c r="C51" s="104"/>
      <c r="D51" s="104"/>
      <c r="E51" s="105"/>
      <c r="F51" s="62">
        <v>0</v>
      </c>
      <c r="G51" s="62">
        <v>0</v>
      </c>
      <c r="H51" s="62">
        <v>0</v>
      </c>
    </row>
    <row r="52" spans="1:8" ht="22.5" customHeight="1">
      <c r="A52" s="59" t="s">
        <v>129</v>
      </c>
      <c r="B52" s="96">
        <f>+SUM(B48:E51)</f>
        <v>0</v>
      </c>
      <c r="C52" s="97"/>
      <c r="D52" s="97"/>
      <c r="E52" s="98"/>
      <c r="F52" s="64">
        <f>+SUM(F48:F51)</f>
        <v>0</v>
      </c>
      <c r="G52" s="64">
        <f>+SUM(G48:G51)</f>
        <v>0</v>
      </c>
      <c r="H52" s="64">
        <f>+SUM(H48:H51)</f>
        <v>0</v>
      </c>
    </row>
    <row r="58" spans="1:8" ht="15">
      <c r="A58" s="106" t="s">
        <v>135</v>
      </c>
      <c r="B58" s="33"/>
      <c r="C58" s="31"/>
      <c r="D58" s="1"/>
      <c r="E58" s="1"/>
      <c r="F58" s="1"/>
      <c r="G58" s="4"/>
      <c r="H58" s="4"/>
    </row>
    <row r="59" spans="1:8" ht="15">
      <c r="A59" s="107"/>
      <c r="B59" s="33"/>
      <c r="C59" s="31"/>
      <c r="D59" s="1"/>
      <c r="E59" s="1"/>
      <c r="F59" s="1"/>
      <c r="G59" s="4"/>
      <c r="H59" s="4"/>
    </row>
    <row r="60" spans="1:8" ht="15">
      <c r="A60" s="107"/>
      <c r="B60" s="33"/>
      <c r="C60" s="31"/>
      <c r="D60" s="1"/>
      <c r="E60" s="1"/>
      <c r="F60" s="1"/>
      <c r="G60" s="4"/>
      <c r="H60" s="4"/>
    </row>
    <row r="61" spans="1:8" ht="15">
      <c r="A61" s="108" t="s">
        <v>132</v>
      </c>
      <c r="B61" s="108"/>
      <c r="C61" s="108"/>
      <c r="D61" s="108"/>
      <c r="E61" s="108"/>
      <c r="F61" s="108"/>
      <c r="G61" s="108"/>
      <c r="H61" s="108"/>
    </row>
    <row r="62" spans="1:8" ht="15">
      <c r="A62" s="108" t="s">
        <v>133</v>
      </c>
      <c r="B62" s="108"/>
      <c r="C62" s="108"/>
      <c r="D62" s="108"/>
      <c r="E62" s="108"/>
      <c r="F62" s="108"/>
      <c r="G62" s="108"/>
      <c r="H62" s="109"/>
    </row>
    <row r="63" spans="1:8" ht="15">
      <c r="A63" s="108" t="s">
        <v>134</v>
      </c>
      <c r="B63" s="108"/>
      <c r="C63" s="108"/>
      <c r="D63" s="108"/>
      <c r="E63" s="108"/>
      <c r="F63" s="108"/>
      <c r="G63" s="108"/>
      <c r="H63" s="109"/>
    </row>
  </sheetData>
  <sheetProtection/>
  <mergeCells count="34">
    <mergeCell ref="A37:E38"/>
    <mergeCell ref="A61:H61"/>
    <mergeCell ref="A62:G62"/>
    <mergeCell ref="A63:G63"/>
    <mergeCell ref="A2:E2"/>
    <mergeCell ref="B25:B26"/>
    <mergeCell ref="C25:C26"/>
    <mergeCell ref="D25:D26"/>
    <mergeCell ref="B28:B33"/>
    <mergeCell ref="C28:C33"/>
    <mergeCell ref="D28:D33"/>
    <mergeCell ref="B12:B19"/>
    <mergeCell ref="C12:C19"/>
    <mergeCell ref="D12:D19"/>
    <mergeCell ref="B21:B23"/>
    <mergeCell ref="C21:C23"/>
    <mergeCell ref="D21:D23"/>
    <mergeCell ref="B39:E39"/>
    <mergeCell ref="B40:E40"/>
    <mergeCell ref="B41:E41"/>
    <mergeCell ref="B42:E42"/>
    <mergeCell ref="A4:A5"/>
    <mergeCell ref="B4:D4"/>
    <mergeCell ref="E4:E35"/>
    <mergeCell ref="B6:B10"/>
    <mergeCell ref="C6:C10"/>
    <mergeCell ref="D6:D10"/>
    <mergeCell ref="B52:E52"/>
    <mergeCell ref="A45:H45"/>
    <mergeCell ref="B47:E47"/>
    <mergeCell ref="B48:E48"/>
    <mergeCell ref="B49:E49"/>
    <mergeCell ref="B50:E50"/>
    <mergeCell ref="B51:E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Esquivel</dc:creator>
  <cp:keywords/>
  <dc:description/>
  <cp:lastModifiedBy>Yulieth Bermudez Angulo</cp:lastModifiedBy>
  <cp:lastPrinted>2014-12-10T22:19:03Z</cp:lastPrinted>
  <dcterms:created xsi:type="dcterms:W3CDTF">2014-08-13T16:31:45Z</dcterms:created>
  <dcterms:modified xsi:type="dcterms:W3CDTF">2015-02-11T14:51:07Z</dcterms:modified>
  <cp:category/>
  <cp:version/>
  <cp:contentType/>
  <cp:contentStatus/>
</cp:coreProperties>
</file>