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P:\Users\j_betancourth\Desktop\OTROS MA\MA 130\"/>
    </mc:Choice>
  </mc:AlternateContent>
  <xr:revisionPtr revIDLastSave="0" documentId="8_{AC9BB337-22A0-4ACD-B4B0-BC60639F4DE9}" xr6:coauthVersionLast="41" xr6:coauthVersionMax="41" xr10:uidLastSave="{00000000-0000-0000-0000-000000000000}"/>
  <bookViews>
    <workbookView xWindow="-120" yWindow="-120" windowWidth="20730" windowHeight="11160" activeTab="2" xr2:uid="{00000000-000D-0000-FFFF-FFFF00000000}"/>
  </bookViews>
  <sheets>
    <sheet name="EL DONCELLO" sheetId="4" r:id="rId1"/>
    <sheet name="PUERTO RICO" sheetId="7" r:id="rId2"/>
    <sheet name="SAN VICENTE" sheetId="8" r:id="rId3"/>
  </sheets>
  <definedNames>
    <definedName name="_xlnm.Print_Area" localSheetId="0">'EL DONCELLO'!$A$1:$F$97</definedName>
    <definedName name="_xlnm.Print_Titles" localSheetId="0">'EL DONCELLO'!$1:$6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7" l="1"/>
  <c r="F11" i="8" l="1"/>
  <c r="F87" i="8"/>
  <c r="F85" i="8"/>
  <c r="F84" i="8"/>
  <c r="F83" i="8"/>
  <c r="F82" i="8"/>
  <c r="F81" i="8"/>
  <c r="F80" i="8"/>
  <c r="F77" i="8"/>
  <c r="F76" i="8"/>
  <c r="F75" i="8"/>
  <c r="F74" i="8"/>
  <c r="F73" i="8"/>
  <c r="F70" i="8"/>
  <c r="F68" i="8"/>
  <c r="F67" i="8"/>
  <c r="F66" i="8"/>
  <c r="F71" i="8" s="1"/>
  <c r="F62" i="8"/>
  <c r="F61" i="8"/>
  <c r="F60" i="8"/>
  <c r="F59" i="8"/>
  <c r="F58" i="8"/>
  <c r="F57" i="8"/>
  <c r="F55" i="8"/>
  <c r="F54" i="8"/>
  <c r="F53" i="8"/>
  <c r="F52" i="8"/>
  <c r="F51" i="8"/>
  <c r="F50" i="8"/>
  <c r="F49" i="8"/>
  <c r="F48" i="8"/>
  <c r="F47" i="8"/>
  <c r="F46" i="8"/>
  <c r="F44" i="8"/>
  <c r="F43" i="8"/>
  <c r="F42" i="8"/>
  <c r="F41" i="8"/>
  <c r="F40" i="8"/>
  <c r="F36" i="8"/>
  <c r="F35" i="8"/>
  <c r="F34" i="8"/>
  <c r="F37" i="8" s="1"/>
  <c r="F33" i="8"/>
  <c r="F32" i="8"/>
  <c r="F31" i="8"/>
  <c r="F28" i="8"/>
  <c r="F29" i="8" s="1"/>
  <c r="F25" i="8"/>
  <c r="F24" i="8"/>
  <c r="F23" i="8"/>
  <c r="F22" i="8"/>
  <c r="F21" i="8"/>
  <c r="F20" i="8"/>
  <c r="F19" i="8"/>
  <c r="F18" i="8"/>
  <c r="F17" i="8"/>
  <c r="F16" i="8"/>
  <c r="F15" i="8"/>
  <c r="F12" i="8"/>
  <c r="F10" i="8"/>
  <c r="F9" i="8"/>
  <c r="F8" i="8"/>
  <c r="F86" i="8" l="1"/>
  <c r="F78" i="8"/>
  <c r="F13" i="8"/>
  <c r="F26" i="8"/>
  <c r="F63" i="8"/>
  <c r="F89" i="8" l="1"/>
  <c r="F92" i="8" l="1"/>
  <c r="F93" i="8" s="1"/>
  <c r="F91" i="8"/>
  <c r="F90" i="8"/>
  <c r="F94" i="8" s="1"/>
  <c r="F95" i="8" s="1"/>
  <c r="F81" i="7"/>
  <c r="F80" i="7"/>
  <c r="F79" i="7"/>
  <c r="F78" i="7"/>
  <c r="F72" i="7"/>
  <c r="F40" i="7"/>
  <c r="F11" i="7"/>
  <c r="F85" i="7"/>
  <c r="F83" i="7"/>
  <c r="F82" i="7"/>
  <c r="F75" i="7"/>
  <c r="F74" i="7"/>
  <c r="F73" i="7"/>
  <c r="F71" i="7"/>
  <c r="F68" i="7"/>
  <c r="F66" i="7"/>
  <c r="F65" i="7"/>
  <c r="F64" i="7"/>
  <c r="F60" i="7"/>
  <c r="F59" i="7"/>
  <c r="F58" i="7"/>
  <c r="F57" i="7"/>
  <c r="F56" i="7"/>
  <c r="F55" i="7"/>
  <c r="F53" i="7"/>
  <c r="F52" i="7"/>
  <c r="F51" i="7"/>
  <c r="F50" i="7"/>
  <c r="F49" i="7"/>
  <c r="F48" i="7"/>
  <c r="F47" i="7"/>
  <c r="F46" i="7"/>
  <c r="F45" i="7"/>
  <c r="F43" i="7"/>
  <c r="F42" i="7"/>
  <c r="F41" i="7"/>
  <c r="F39" i="7"/>
  <c r="F35" i="7"/>
  <c r="F34" i="7"/>
  <c r="F33" i="7"/>
  <c r="F32" i="7"/>
  <c r="F31" i="7"/>
  <c r="F30" i="7"/>
  <c r="F27" i="7"/>
  <c r="F28" i="7" s="1"/>
  <c r="F24" i="7"/>
  <c r="F23" i="7"/>
  <c r="F22" i="7"/>
  <c r="F21" i="7"/>
  <c r="F20" i="7"/>
  <c r="F19" i="7"/>
  <c r="F18" i="7"/>
  <c r="F17" i="7"/>
  <c r="F16" i="7"/>
  <c r="F15" i="7"/>
  <c r="F12" i="7"/>
  <c r="F10" i="7"/>
  <c r="F9" i="7"/>
  <c r="F8" i="7"/>
  <c r="F13" i="7" l="1"/>
  <c r="F84" i="7"/>
  <c r="F69" i="7"/>
  <c r="F61" i="7"/>
  <c r="F25" i="7"/>
  <c r="F76" i="7"/>
  <c r="F87" i="7" l="1"/>
  <c r="F90" i="7" s="1"/>
  <c r="F91" i="7" s="1"/>
  <c r="F88" i="7" l="1"/>
  <c r="F89" i="7"/>
  <c r="F92" i="7" l="1"/>
  <c r="F93" i="7" s="1"/>
  <c r="F88" i="4" l="1"/>
  <c r="F86" i="4"/>
  <c r="F85" i="4"/>
  <c r="F84" i="4"/>
  <c r="F83" i="4"/>
  <c r="F82" i="4"/>
  <c r="F87" i="4" s="1"/>
  <c r="F81" i="4"/>
  <c r="F78" i="4"/>
  <c r="F77" i="4"/>
  <c r="F76" i="4"/>
  <c r="F75" i="4"/>
  <c r="F74" i="4"/>
  <c r="F69" i="4"/>
  <c r="F68" i="4"/>
  <c r="F67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5" i="4"/>
  <c r="F44" i="4"/>
  <c r="F43" i="4"/>
  <c r="F42" i="4"/>
  <c r="F41" i="4"/>
  <c r="F37" i="4"/>
  <c r="F36" i="4"/>
  <c r="F35" i="4"/>
  <c r="F34" i="4"/>
  <c r="F33" i="4"/>
  <c r="F64" i="4" l="1"/>
  <c r="F32" i="4"/>
  <c r="F38" i="4" s="1"/>
  <c r="F17" i="4"/>
  <c r="F18" i="4"/>
  <c r="F19" i="4"/>
  <c r="F20" i="4"/>
  <c r="F21" i="4"/>
  <c r="F22" i="4"/>
  <c r="F23" i="4"/>
  <c r="F24" i="4"/>
  <c r="F25" i="4"/>
  <c r="F26" i="4"/>
  <c r="F16" i="4"/>
  <c r="F10" i="4"/>
  <c r="F11" i="4"/>
  <c r="F12" i="4"/>
  <c r="F13" i="4"/>
  <c r="F9" i="4"/>
  <c r="F30" i="4"/>
  <c r="F14" i="4" l="1"/>
  <c r="F27" i="4"/>
  <c r="F71" i="4" l="1"/>
  <c r="F72" i="4" s="1"/>
  <c r="F79" i="4" l="1"/>
  <c r="F90" i="4" s="1"/>
  <c r="F92" i="4" l="1"/>
  <c r="F93" i="4" l="1"/>
  <c r="F94" i="4" s="1"/>
  <c r="F91" i="4"/>
  <c r="F95" i="4" l="1"/>
  <c r="F96" i="4" s="1"/>
</calcChain>
</file>

<file path=xl/sharedStrings.xml><?xml version="1.0" encoding="utf-8"?>
<sst xmlns="http://schemas.openxmlformats.org/spreadsheetml/2006/main" count="544" uniqueCount="134">
  <si>
    <t>DESCRIPCIÓN</t>
  </si>
  <si>
    <t>PRELIMINARES</t>
  </si>
  <si>
    <t>M^2</t>
  </si>
  <si>
    <t>Localización y replanteo</t>
  </si>
  <si>
    <t>Excav. manual (Mat. Com. y cong. Inc. ret. de escomb. H=&lt;1.5 m)</t>
  </si>
  <si>
    <t>M^3</t>
  </si>
  <si>
    <t>ESTRUCTURAS EN CONCRETO</t>
  </si>
  <si>
    <t xml:space="preserve">ACERO </t>
  </si>
  <si>
    <t>KG</t>
  </si>
  <si>
    <t>MAMPOSTERÍA Y PISOS</t>
  </si>
  <si>
    <t>ML</t>
  </si>
  <si>
    <t>COMPONENTE HIDRAULICO</t>
  </si>
  <si>
    <t>INSTALACIONES HIDROSANITARIAS</t>
  </si>
  <si>
    <t>5,1,1</t>
  </si>
  <si>
    <t>5,1,2</t>
  </si>
  <si>
    <t>5,1,4</t>
  </si>
  <si>
    <t>UN</t>
  </si>
  <si>
    <t xml:space="preserve">DESAGUES E INST. SANITARIAS </t>
  </si>
  <si>
    <t>5,2,1</t>
  </si>
  <si>
    <t>5,2,2</t>
  </si>
  <si>
    <t>5,2,3</t>
  </si>
  <si>
    <t>5,2,4</t>
  </si>
  <si>
    <t>5,2,5</t>
  </si>
  <si>
    <t>5,2,6</t>
  </si>
  <si>
    <t>APARATOS SANITARIOS</t>
  </si>
  <si>
    <t>5,3,1</t>
  </si>
  <si>
    <t>5,3,3</t>
  </si>
  <si>
    <t>CARPINTERIA Y ACABADOS</t>
  </si>
  <si>
    <t>CARPINTERÍA</t>
  </si>
  <si>
    <t>5,1,3</t>
  </si>
  <si>
    <t>ACABADOS</t>
  </si>
  <si>
    <t>CUBIERTAS</t>
  </si>
  <si>
    <t>COMPONENTE ELÉCTRICO</t>
  </si>
  <si>
    <t xml:space="preserve">UN </t>
  </si>
  <si>
    <t>ASEO GENERAL</t>
  </si>
  <si>
    <t>GLOBAL</t>
  </si>
  <si>
    <t>UNIDAD</t>
  </si>
  <si>
    <t>CANTIDAD</t>
  </si>
  <si>
    <t>M3</t>
  </si>
  <si>
    <t>ITEM</t>
  </si>
  <si>
    <t>VR. UNITARIO</t>
  </si>
  <si>
    <t>VR. TOTAL</t>
  </si>
  <si>
    <t>SUBTOTAL PRELIMINARES</t>
  </si>
  <si>
    <t>SUBTOTAL ESTRUCTURAS EN CONCRETO</t>
  </si>
  <si>
    <t>SUBTOTAL ACERO</t>
  </si>
  <si>
    <t>SUBTOTAL MAMPOSTERÍA Y ACABADOS</t>
  </si>
  <si>
    <t>SUBTOTAL COMPONENETE HIDRÁULICO</t>
  </si>
  <si>
    <t>SUBTOTAL CARPINTERÍA Y ACABADOS</t>
  </si>
  <si>
    <t>SUBTOTAL CUBIERTA</t>
  </si>
  <si>
    <t>SUBTOTAL COMPONENTE ELÉCTRICO</t>
  </si>
  <si>
    <t>VALOR COSTO DIRECTO</t>
  </si>
  <si>
    <t xml:space="preserve">VALOR TOTAL </t>
  </si>
  <si>
    <t>5,2,7</t>
  </si>
  <si>
    <t>5,2,8</t>
  </si>
  <si>
    <t>Concreto para vigas de cimentación 0,30x0,30 (No incluye acero - concreto 3000 PSI )</t>
  </si>
  <si>
    <t>Concreto para solados (concreto 2500 PSI)</t>
  </si>
  <si>
    <t>Concreto para columnas 0,30x0,30 (No incluye acero - concreto 3000 PSI)</t>
  </si>
  <si>
    <t>Relleno con material seleccionado de la excavación  y Compactado e= &lt; 0,50 m</t>
  </si>
  <si>
    <t>Acero de refuerzo de resistencia 60000 PSI</t>
  </si>
  <si>
    <t>Pañete  (Mortero dosificación 1:4)</t>
  </si>
  <si>
    <t xml:space="preserve">Muros en ladrillo farol e=10cm (Ladrillo farol N° 4 - 0,10x0,20x0,30) </t>
  </si>
  <si>
    <t xml:space="preserve">Cerámica para piso antideslizante ( Ceramica tipo pizarra o similar de 33,8*33,8 cm) </t>
  </si>
  <si>
    <t>Enchape muros baños (Ceramica 20,5x20,5 cm o similar - Incluye cenefa y win)</t>
  </si>
  <si>
    <t>Sum. e inst tuberia PVCP Ø=1/2" RDE-09 (Incluye accesorios)</t>
  </si>
  <si>
    <t>Punto sanitario de 4" (Incluye tuberia y accesorios)</t>
  </si>
  <si>
    <t>Punto sanitario de 2" (Incluye tuberia y accesorios)</t>
  </si>
  <si>
    <t xml:space="preserve">Caja de inspección de 1,0X1,0X0,80 (Concreto 3000 PSI - incluye acero) </t>
  </si>
  <si>
    <t>Sum. e inst. de alberca prefabricada 0,80x0,60x0,50  (Incluye mortero 1:3 y llave terminal 1/2")</t>
  </si>
  <si>
    <t>5,3,2</t>
  </si>
  <si>
    <t>Sum. e inst. sanitario con tanque ( Acuacer Ref: 30038-100 o similar - Incluye acoples, griferia y flotador)</t>
  </si>
  <si>
    <t>Lavamanos Ref: 07384-100 o similar (Incluye griferia, acoples y sifon)</t>
  </si>
  <si>
    <t>Pintura en vinilo (3 manos)</t>
  </si>
  <si>
    <t>Sum. transporte e inst. de salida de punto electrico fuerza monofásica 15A/110V (Incluye toma corriente)</t>
  </si>
  <si>
    <t>Acometida eléctrica trifilar para 12 circuitos (Incluye Cable de cobre de 8 y 10 AWG, tuberia, accesorios y breakers)</t>
  </si>
  <si>
    <t>VALOR AIU</t>
  </si>
  <si>
    <t>ADMINISTRACION</t>
  </si>
  <si>
    <t>IMPREVISTOS</t>
  </si>
  <si>
    <t>UTILIDAD</t>
  </si>
  <si>
    <t>6,1,1</t>
  </si>
  <si>
    <t>6,1,2</t>
  </si>
  <si>
    <t>6,1,3</t>
  </si>
  <si>
    <t>6,2,2</t>
  </si>
  <si>
    <t>Sum. e inst tuberia PVCP Ø=1" RDE-09 (Incluye accesorios)</t>
  </si>
  <si>
    <t>Sum. e inst. tuberia PVCS Ø=3" (Incluye accesorios)</t>
  </si>
  <si>
    <t>5,2,9</t>
  </si>
  <si>
    <t>Punto sanitario de 3" (Incluye tuberia y accesorios)</t>
  </si>
  <si>
    <t>Sum. e inst. tuberia PVCS Ø =2" (Incluye accesorios)</t>
  </si>
  <si>
    <t>2.10</t>
  </si>
  <si>
    <t>Concreto para Viga Cinta 0,15x0,25 (No incluye acero - concreto 3000 PSI)</t>
  </si>
  <si>
    <t>Concreto para columnetas de confinamiento 0,15x0,15 (No incluye acero - concreto 3000 PSI)</t>
  </si>
  <si>
    <t>Relleno con recebo compactado con rana   e= &lt; 0,50 m</t>
  </si>
  <si>
    <t>Mesones en concreto e=0.08 m (incluye acero - concreto 3000 PSI)</t>
  </si>
  <si>
    <t xml:space="preserve">Ducha con poma grival o similar (Incluye regadera y  registro) </t>
  </si>
  <si>
    <t xml:space="preserve">Descapote manual h=0.10 m (No incluye retiro de escombros) </t>
  </si>
  <si>
    <t>Sum. e inst. puerta metalica cal. 20 (Según diseño en planos - Incluye marco, anticorrosivo, pintura y todos los accesorios para su correcta funcionalidad)</t>
  </si>
  <si>
    <t>5,1,5</t>
  </si>
  <si>
    <t>Suministro e instalacion de acometida hidraulica (incluye medidor, caja, registro y todos los accesorios para su correcta funcionalidad)</t>
  </si>
  <si>
    <t>Punto hidraúlico de 1/2" (Incluye tuberia y accesorios necesarios para su correcto funcionamiento)</t>
  </si>
  <si>
    <t>Dintel en concreto 2500 psi 15x15 cm (incluye acero)</t>
  </si>
  <si>
    <t>5,2,10</t>
  </si>
  <si>
    <t>Pozo séptico integrado prefabricado tipo imhoff (Incluye excavacion manual, recebo para base, material para campo de infiltración)</t>
  </si>
  <si>
    <t>5,3,4</t>
  </si>
  <si>
    <t>5,3,5</t>
  </si>
  <si>
    <t>Suministro e instalacion de llave de jardin metalica 1/2" (Incluye accesorios para su correcto funcionamiento)</t>
  </si>
  <si>
    <t xml:space="preserve">Suministro e instalacion de registro de bola 1/2" (Incluye tapa plastica y accesorios para su correcto funcionamiento) </t>
  </si>
  <si>
    <t>Sum. transporte e inst. de salida de punto electrico de iluminacion 110 Voltios (Incluye interruptor sencillo)</t>
  </si>
  <si>
    <t>Sum. transporte e inst. de salida de punto electrico fuerza monofásica 220V (Incluye toma corriente)</t>
  </si>
  <si>
    <t xml:space="preserve">Trampa de grasa de 1,00 X 1,20  h:1,00 (Concreto 3000 PSI - incluye acero) </t>
  </si>
  <si>
    <t>Sum. e inst.Correa en perfil PHR-C 160x60 mm Cal. 14  e= 2 mm , incluye platina y anclajes para fijación a estructura</t>
  </si>
  <si>
    <t>Sum. e inst. tuberia PVCS Lluvias y sanitaria Ø=4" (Incluye accesorios)</t>
  </si>
  <si>
    <t>IVA SOBRE LA UTILIDAD</t>
  </si>
  <si>
    <t>Sum. E inst. Caja contador + medidor electrico trifasico con polo a tierra</t>
  </si>
  <si>
    <t>Placa de Concreto para contrapiso e= 0.10m (Incluye acero, malla electrosoldada 6 mm 15x15 - concreto 3.000 PSI)</t>
  </si>
  <si>
    <t>Concreto para vigas de amarre 0,30X0,30 (No incluye acero - concreto 3000 PSI)</t>
  </si>
  <si>
    <t>Placa en Concreto aerea para tanque e= 0.10m,Incluye mortero de nivelación pendiente 1% (No incluye acero - concreto 3.000 PSI)</t>
  </si>
  <si>
    <t>Concreto para zapatas1,25X1,25 (No incluye acero - concreto 3000 PSI)</t>
  </si>
  <si>
    <t>Sum. e inst. Ventana metalica tipo persiana cal. 20 (Según diseño en planos - Incluye anticorrosivo, pintura y todos los accesorios necesarios para su correcto funcionamiento)</t>
  </si>
  <si>
    <t>5,3,6</t>
  </si>
  <si>
    <t>Sum. E inst. Lavaplatos en acero inoxidable (Incluye accesorios para su correcto funcionamiento)</t>
  </si>
  <si>
    <t>Sum. e inst.Correa en perfil PHR-C 305x110 mm Cal. 11 e= 3 mm , incluye platina y anclajes para fijación a estructura</t>
  </si>
  <si>
    <t>Sum. e inst. Ventana metalica cal. 20 (Según diseño en planos - Incluye reja de seguridad, vidrio incoloro 4 mm, anticorrosivo, pintura y todos los accesorios necesarios para su correcto funcionamiento)</t>
  </si>
  <si>
    <t>Canales en lamina galvanizada calibre 18 (Incluye accesorios para su fijacion y correcta funcionalidad)</t>
  </si>
  <si>
    <t>Mortero de nivelacion (Para Pisos - mortero 1:4)  e=0,05m Terminado esmaltado, incluye juntas de dilatación</t>
  </si>
  <si>
    <t>Suministro e instalación de bombillo ahorrador 32 v, incluye plafon en loza</t>
  </si>
  <si>
    <t>Sum. e inst. tanque polietileno bajito 250 LTS (Incluye flotador, cheque y todos los accesorios necesarios para su correcto funcionamiento )</t>
  </si>
  <si>
    <t>Cerramiento h=2.00 m, en tubería galvanizada de 1 1/2", malla eslabonada 2x2 calibre 13 fijada con platina de 1 x 3/16 con soldadura, incluye pedestal en concreto reforzado de 21 Mpa (3,000 psi) y no incluye acero</t>
  </si>
  <si>
    <t>PRESUPUESTO PARA CONSTRUCCIÓN DE CENTRO DE ACOPIO DE CAFÉ EN EL DONCELLO</t>
  </si>
  <si>
    <t>Sección 7: Formulario de Oferta Económica</t>
  </si>
  <si>
    <t>El Licitante está obligado a presentar su Oferta Financiera según se indica en las Instrucciones a los Licitantes.
La Oferta Financiera deberá ofrecer un desglose detallado de precios unitarios de todos los bienes y servicios relacionados que se proporcionarán. 
Se debe utilizar el formulario que se presenta a continuación</t>
  </si>
  <si>
    <t>PRESUPUESTO PARA CONSTRUCCIÓN DE CENTRO DE ACOPIO DE CAFÉ EN PUERTO RICO</t>
  </si>
  <si>
    <t>PRESUPUESTO PARA CONSTRUCCIÓN DE CENTRO DE ACOPIO DE CAFÉ EN SAN VICENTE DEL CAGUÁN</t>
  </si>
  <si>
    <t>Sum. e inst. teja tipo master 1000 o equivalente calibre 28 natural  (Incluye accesorios de fijacion)</t>
  </si>
  <si>
    <t>Remates flashing para cubierta en teja master 1000  o equivalente</t>
  </si>
  <si>
    <t>Sum. e inst. teja tipo master 1000  o equivalente calibre 28 natural  (Incluye accesorios de fijacion)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</si>
</sst>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$&quot;\ * #,##0_-;\-&quot;$&quot;\ * #,##0_-;_-&quot;$&quot;\ * &quot;-&quot;_-;_-@_-"/>
    <numFmt numFmtId="164" formatCode="_-&quot;$&quot;* #,##0.00_-;\-&quot;$&quot;* #,##0.00_-;_-&quot;$&quot;* &quot;-&quot;??_-;_-@_-"/>
    <numFmt numFmtId="165" formatCode="_-&quot;$&quot;* #,##0_-;\-&quot;$&quot;* #,##0_-;_-&quot;$&quot;* &quot;-&quot;??_-;_-@"/>
    <numFmt numFmtId="166" formatCode="_-[$$-240A]* #,##0_-;\-[$$-240A]* #,##0_-;_-[$$-240A]* &quot;-&quot;??_-;_-@"/>
    <numFmt numFmtId="167" formatCode="_-&quot;$&quot;* #,##0_-;\-&quot;$&quot;* #,##0_-;_-&quot;$&quot;* &quot;-&quot;??_-;_-@_-"/>
    <numFmt numFmtId="168" formatCode="_-* #,##0.00\ _€_-;\-* #,##0.00\ _€_-;_-* &quot;-&quot;??\ _€_-;_-@_-"/>
    <numFmt numFmtId="169" formatCode="_-&quot;$&quot;\ * #,##0.00_-;\-&quot;$&quot;\ * #,##0.00_-;_-&quot;$&quot;\ * &quot;-&quot;_-;_-@_-"/>
    <numFmt numFmtId="170" formatCode="_-[$$-240A]* #,##0.00_-;\-[$$-240A]* #,##0.00_-;_-[$$-240A]* &quot;-&quot;??_-;_-@_-"/>
    <numFmt numFmtId="171" formatCode="_-[$$-240A]\ * #,##0.00_-;\-[$$-240A]\ * #,##0.00_-;_-[$$-240A]\ * &quot;-&quot;??_-;_-@_-"/>
  </numFmts>
  <fonts count="11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rgb="FFD8D8D8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/>
    <xf numFmtId="0" fontId="9" fillId="0" borderId="0"/>
  </cellStyleXfs>
  <cellXfs count="94">
    <xf numFmtId="0" fontId="0" fillId="0" borderId="0" xfId="0" applyFont="1" applyAlignment="1"/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2" fillId="0" borderId="0" xfId="5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2" fontId="7" fillId="0" borderId="7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167" fontId="5" fillId="0" borderId="9" xfId="1" applyNumberFormat="1" applyFont="1" applyBorder="1" applyAlignment="1">
      <alignment vertical="center"/>
    </xf>
    <xf numFmtId="167" fontId="5" fillId="0" borderId="11" xfId="0" applyNumberFormat="1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left" vertical="center"/>
    </xf>
    <xf numFmtId="9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vertical="center"/>
    </xf>
    <xf numFmtId="166" fontId="10" fillId="0" borderId="9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5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horizontal="left" vertical="center"/>
    </xf>
    <xf numFmtId="165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0" fontId="5" fillId="3" borderId="18" xfId="6" applyFont="1" applyFill="1" applyBorder="1" applyAlignment="1">
      <alignment vertical="center"/>
    </xf>
    <xf numFmtId="0" fontId="2" fillId="0" borderId="5" xfId="5" applyFont="1" applyBorder="1" applyAlignment="1">
      <alignment vertical="center" wrapText="1"/>
    </xf>
    <xf numFmtId="42" fontId="7" fillId="0" borderId="0" xfId="4" applyFont="1" applyAlignment="1">
      <alignment vertical="center"/>
    </xf>
    <xf numFmtId="165" fontId="7" fillId="0" borderId="0" xfId="0" applyNumberFormat="1" applyFont="1" applyAlignment="1">
      <alignment vertical="center"/>
    </xf>
    <xf numFmtId="42" fontId="8" fillId="0" borderId="0" xfId="0" applyNumberFormat="1" applyFont="1" applyAlignment="1">
      <alignment vertical="center"/>
    </xf>
    <xf numFmtId="42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169" fontId="7" fillId="0" borderId="0" xfId="4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70" fontId="7" fillId="0" borderId="0" xfId="0" applyNumberFormat="1" applyFont="1" applyAlignment="1">
      <alignment vertical="center"/>
    </xf>
    <xf numFmtId="171" fontId="7" fillId="0" borderId="0" xfId="0" applyNumberFormat="1" applyFont="1" applyAlignment="1">
      <alignment vertical="center"/>
    </xf>
    <xf numFmtId="0" fontId="1" fillId="0" borderId="0" xfId="5" applyFont="1" applyBorder="1" applyAlignment="1">
      <alignment vertical="center" wrapText="1"/>
    </xf>
    <xf numFmtId="0" fontId="1" fillId="0" borderId="5" xfId="5" applyFont="1" applyBorder="1" applyAlignment="1">
      <alignment vertical="center" wrapText="1"/>
    </xf>
    <xf numFmtId="166" fontId="10" fillId="4" borderId="14" xfId="0" applyNumberFormat="1" applyFont="1" applyFill="1" applyBorder="1" applyAlignment="1">
      <alignment vertical="center"/>
    </xf>
    <xf numFmtId="166" fontId="10" fillId="4" borderId="17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6" fontId="10" fillId="5" borderId="14" xfId="0" applyNumberFormat="1" applyFont="1" applyFill="1" applyBorder="1" applyAlignment="1">
      <alignment vertical="center"/>
    </xf>
    <xf numFmtId="166" fontId="10" fillId="5" borderId="17" xfId="0" applyNumberFormat="1" applyFont="1" applyFill="1" applyBorder="1" applyAlignment="1">
      <alignment vertical="center"/>
    </xf>
    <xf numFmtId="0" fontId="7" fillId="0" borderId="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5" borderId="12" xfId="0" applyFont="1" applyFill="1" applyBorder="1" applyAlignment="1">
      <alignment horizontal="right" vertical="center"/>
    </xf>
    <xf numFmtId="0" fontId="5" fillId="5" borderId="13" xfId="0" applyFont="1" applyFill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10" fillId="5" borderId="15" xfId="0" applyFont="1" applyFill="1" applyBorder="1" applyAlignment="1">
      <alignment horizontal="right" vertical="center"/>
    </xf>
    <xf numFmtId="0" fontId="5" fillId="5" borderId="16" xfId="0" applyFont="1" applyFill="1" applyBorder="1" applyAlignment="1">
      <alignment vertical="center"/>
    </xf>
    <xf numFmtId="0" fontId="10" fillId="0" borderId="9" xfId="0" applyFont="1" applyBorder="1" applyAlignment="1">
      <alignment horizontal="right" vertical="center"/>
    </xf>
    <xf numFmtId="0" fontId="8" fillId="0" borderId="1" xfId="5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0" fontId="8" fillId="0" borderId="3" xfId="5" applyFont="1" applyBorder="1" applyAlignment="1">
      <alignment horizontal="center" vertical="center"/>
    </xf>
    <xf numFmtId="0" fontId="5" fillId="3" borderId="4" xfId="6" applyFont="1" applyFill="1" applyBorder="1" applyAlignment="1">
      <alignment horizontal="center" vertical="center"/>
    </xf>
    <xf numFmtId="0" fontId="5" fillId="3" borderId="0" xfId="6" applyFont="1" applyFill="1" applyBorder="1" applyAlignment="1">
      <alignment horizontal="center" vertical="center"/>
    </xf>
    <xf numFmtId="0" fontId="5" fillId="3" borderId="5" xfId="6" applyFont="1" applyFill="1" applyBorder="1" applyAlignment="1">
      <alignment horizontal="center" vertical="center"/>
    </xf>
    <xf numFmtId="0" fontId="2" fillId="0" borderId="4" xfId="5" applyFont="1" applyBorder="1" applyAlignment="1">
      <alignment horizontal="center" vertical="center" wrapText="1"/>
    </xf>
    <xf numFmtId="0" fontId="2" fillId="0" borderId="0" xfId="5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0" fillId="4" borderId="15" xfId="0" applyFont="1" applyFill="1" applyBorder="1" applyAlignment="1">
      <alignment horizontal="right" vertical="center"/>
    </xf>
    <xf numFmtId="0" fontId="10" fillId="4" borderId="12" xfId="0" applyFont="1" applyFill="1" applyBorder="1" applyAlignment="1">
      <alignment horizontal="right" vertical="center"/>
    </xf>
    <xf numFmtId="0" fontId="1" fillId="0" borderId="4" xfId="5" applyFont="1" applyBorder="1" applyAlignment="1">
      <alignment horizontal="center" vertical="center" wrapText="1"/>
    </xf>
    <xf numFmtId="0" fontId="1" fillId="0" borderId="0" xfId="5" applyFont="1" applyBorder="1" applyAlignment="1">
      <alignment horizontal="center" vertical="center" wrapText="1"/>
    </xf>
  </cellXfs>
  <cellStyles count="7">
    <cellStyle name="Millares 2" xfId="3" xr:uid="{00000000-0005-0000-0000-000000000000}"/>
    <cellStyle name="Moneda" xfId="1" builtinId="4"/>
    <cellStyle name="Moneda [0]" xfId="4" builtinId="7"/>
    <cellStyle name="Normal" xfId="0" builtinId="0"/>
    <cellStyle name="Normal 2 2" xfId="6" xr:uid="{B409BE88-4E0F-46FE-9BEA-118D153419B9}"/>
    <cellStyle name="Normal 3" xfId="5" xr:uid="{F232CF9A-D633-4D1F-9ECA-FE2EE7921734}"/>
    <cellStyle name="Normal 3 3 3 2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274654</xdr:colOff>
      <xdr:row>1</xdr:row>
      <xdr:rowOff>20457</xdr:rowOff>
    </xdr:from>
    <xdr:to>
      <xdr:col>5</xdr:col>
      <xdr:colOff>1177489</xdr:colOff>
      <xdr:row>2</xdr:row>
      <xdr:rowOff>818030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6330" y="210957"/>
          <a:ext cx="1810512" cy="9880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256165</xdr:colOff>
      <xdr:row>0</xdr:row>
      <xdr:rowOff>181823</xdr:rowOff>
    </xdr:from>
    <xdr:to>
      <xdr:col>5</xdr:col>
      <xdr:colOff>1076886</xdr:colOff>
      <xdr:row>2</xdr:row>
      <xdr:rowOff>704850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C02DE18-ACFB-414A-B612-2CA0685E4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5040" y="181823"/>
          <a:ext cx="1725596" cy="9040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265690</xdr:colOff>
      <xdr:row>0</xdr:row>
      <xdr:rowOff>181824</xdr:rowOff>
    </xdr:from>
    <xdr:to>
      <xdr:col>5</xdr:col>
      <xdr:colOff>1086411</xdr:colOff>
      <xdr:row>2</xdr:row>
      <xdr:rowOff>800100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45B56F0-551F-4E58-8544-3A33EACE4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4565" y="181824"/>
          <a:ext cx="1725596" cy="999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7"/>
  <sheetViews>
    <sheetView topLeftCell="A92" zoomScaleNormal="100" zoomScaleSheetLayoutView="85" workbookViewId="0">
      <selection activeCell="I8" sqref="I8"/>
    </sheetView>
  </sheetViews>
  <sheetFormatPr baseColWidth="10" defaultColWidth="12.5703125" defaultRowHeight="15" customHeight="1" x14ac:dyDescent="0.25"/>
  <cols>
    <col min="1" max="1" width="7.28515625" style="34" customWidth="1"/>
    <col min="2" max="2" width="63.28515625" style="35" customWidth="1"/>
    <col min="3" max="3" width="9.28515625" style="35" customWidth="1"/>
    <col min="4" max="4" width="13.7109375" style="36" customWidth="1"/>
    <col min="5" max="5" width="13.5703125" style="35" customWidth="1"/>
    <col min="6" max="6" width="18.42578125" style="35" customWidth="1"/>
    <col min="7" max="7" width="6.5703125" style="35" customWidth="1"/>
    <col min="8" max="16384" width="12.5703125" style="35"/>
  </cols>
  <sheetData>
    <row r="1" spans="1:7" ht="15" customHeight="1" x14ac:dyDescent="0.25">
      <c r="A1" s="79" t="s">
        <v>127</v>
      </c>
      <c r="B1" s="80"/>
      <c r="C1" s="80"/>
      <c r="D1" s="80"/>
      <c r="E1" s="80"/>
      <c r="F1" s="81"/>
      <c r="G1" s="40"/>
    </row>
    <row r="2" spans="1:7" ht="15" customHeight="1" x14ac:dyDescent="0.25">
      <c r="A2" s="82"/>
      <c r="B2" s="83"/>
      <c r="C2" s="83"/>
      <c r="D2" s="83"/>
      <c r="E2" s="83"/>
      <c r="F2" s="84"/>
      <c r="G2" s="49"/>
    </row>
    <row r="3" spans="1:7" ht="87" customHeight="1" x14ac:dyDescent="0.25">
      <c r="A3" s="85" t="s">
        <v>128</v>
      </c>
      <c r="B3" s="86"/>
      <c r="C3" s="86"/>
      <c r="D3" s="86"/>
      <c r="E3" s="4"/>
      <c r="F3" s="50"/>
      <c r="G3" s="4"/>
    </row>
    <row r="4" spans="1:7" ht="15.75" thickBot="1" x14ac:dyDescent="0.3">
      <c r="A4" s="5"/>
      <c r="B4" s="6"/>
      <c r="C4" s="6"/>
      <c r="D4" s="7"/>
      <c r="E4" s="6"/>
      <c r="F4" s="8"/>
    </row>
    <row r="5" spans="1:7" ht="15.75" thickBot="1" x14ac:dyDescent="0.3">
      <c r="A5" s="5"/>
      <c r="B5" s="6"/>
      <c r="C5" s="6"/>
      <c r="D5" s="7"/>
      <c r="E5" s="6"/>
      <c r="F5" s="8"/>
    </row>
    <row r="6" spans="1:7" ht="25.5" customHeight="1" x14ac:dyDescent="0.25">
      <c r="A6" s="87" t="s">
        <v>126</v>
      </c>
      <c r="B6" s="88"/>
      <c r="C6" s="88"/>
      <c r="D6" s="88"/>
      <c r="E6" s="88"/>
      <c r="F6" s="89"/>
    </row>
    <row r="7" spans="1:7" x14ac:dyDescent="0.25">
      <c r="A7" s="9" t="s">
        <v>39</v>
      </c>
      <c r="B7" s="10" t="s">
        <v>0</v>
      </c>
      <c r="C7" s="10" t="s">
        <v>36</v>
      </c>
      <c r="D7" s="11" t="s">
        <v>37</v>
      </c>
      <c r="E7" s="10" t="s">
        <v>40</v>
      </c>
      <c r="F7" s="12" t="s">
        <v>41</v>
      </c>
    </row>
    <row r="8" spans="1:7" ht="18" customHeight="1" x14ac:dyDescent="0.25">
      <c r="A8" s="13">
        <v>1</v>
      </c>
      <c r="B8" s="70" t="s">
        <v>1</v>
      </c>
      <c r="C8" s="71"/>
      <c r="D8" s="71"/>
      <c r="E8" s="71"/>
      <c r="F8" s="72"/>
    </row>
    <row r="9" spans="1:7" ht="18" customHeight="1" x14ac:dyDescent="0.25">
      <c r="A9" s="13">
        <v>1.1000000000000001</v>
      </c>
      <c r="B9" s="37" t="s">
        <v>93</v>
      </c>
      <c r="C9" s="14" t="s">
        <v>2</v>
      </c>
      <c r="D9" s="15">
        <v>121.66</v>
      </c>
      <c r="E9" s="16"/>
      <c r="F9" s="17">
        <f>+D9*E9</f>
        <v>0</v>
      </c>
    </row>
    <row r="10" spans="1:7" ht="18" customHeight="1" x14ac:dyDescent="0.25">
      <c r="A10" s="13">
        <v>1.2</v>
      </c>
      <c r="B10" s="38" t="s">
        <v>3</v>
      </c>
      <c r="C10" s="14" t="s">
        <v>2</v>
      </c>
      <c r="D10" s="15">
        <v>121.66</v>
      </c>
      <c r="E10" s="16"/>
      <c r="F10" s="17">
        <f t="shared" ref="F10:F13" si="0">+D10*E10</f>
        <v>0</v>
      </c>
    </row>
    <row r="11" spans="1:7" x14ac:dyDescent="0.25">
      <c r="A11" s="13">
        <v>1.3</v>
      </c>
      <c r="B11" s="1" t="s">
        <v>4</v>
      </c>
      <c r="C11" s="14" t="s">
        <v>5</v>
      </c>
      <c r="D11" s="15">
        <v>58.832324999999997</v>
      </c>
      <c r="E11" s="16"/>
      <c r="F11" s="17">
        <f t="shared" si="0"/>
        <v>0</v>
      </c>
    </row>
    <row r="12" spans="1:7" ht="30" x14ac:dyDescent="0.25">
      <c r="A12" s="13">
        <v>1.4</v>
      </c>
      <c r="B12" s="39" t="s">
        <v>57</v>
      </c>
      <c r="C12" s="14" t="s">
        <v>5</v>
      </c>
      <c r="D12" s="15">
        <v>12.166</v>
      </c>
      <c r="E12" s="16"/>
      <c r="F12" s="17">
        <f t="shared" si="0"/>
        <v>0</v>
      </c>
    </row>
    <row r="13" spans="1:7" x14ac:dyDescent="0.25">
      <c r="A13" s="13">
        <v>1.5</v>
      </c>
      <c r="B13" s="39" t="s">
        <v>90</v>
      </c>
      <c r="C13" s="14" t="s">
        <v>38</v>
      </c>
      <c r="D13" s="15">
        <v>18.248999999999999</v>
      </c>
      <c r="E13" s="16"/>
      <c r="F13" s="17">
        <f t="shared" si="0"/>
        <v>0</v>
      </c>
    </row>
    <row r="14" spans="1:7" ht="18" customHeight="1" x14ac:dyDescent="0.25">
      <c r="A14" s="68" t="s">
        <v>42</v>
      </c>
      <c r="B14" s="71"/>
      <c r="C14" s="71"/>
      <c r="D14" s="71"/>
      <c r="E14" s="71"/>
      <c r="F14" s="18">
        <f>+F13+F12+F11+F10+F9</f>
        <v>0</v>
      </c>
    </row>
    <row r="15" spans="1:7" ht="18" customHeight="1" x14ac:dyDescent="0.25">
      <c r="A15" s="13">
        <v>2</v>
      </c>
      <c r="B15" s="70" t="s">
        <v>6</v>
      </c>
      <c r="C15" s="71"/>
      <c r="D15" s="71"/>
      <c r="E15" s="71"/>
      <c r="F15" s="72"/>
    </row>
    <row r="16" spans="1:7" ht="18" customHeight="1" x14ac:dyDescent="0.25">
      <c r="A16" s="13">
        <v>2.1</v>
      </c>
      <c r="B16" s="41" t="s">
        <v>55</v>
      </c>
      <c r="C16" s="14" t="s">
        <v>5</v>
      </c>
      <c r="D16" s="19">
        <v>1.8568249999999999</v>
      </c>
      <c r="E16" s="20"/>
      <c r="F16" s="17">
        <f t="shared" ref="F16:F26" si="1">+D16*E16</f>
        <v>0</v>
      </c>
    </row>
    <row r="17" spans="1:6" ht="30" x14ac:dyDescent="0.25">
      <c r="A17" s="13">
        <v>2.2000000000000002</v>
      </c>
      <c r="B17" s="41" t="s">
        <v>54</v>
      </c>
      <c r="C17" s="14" t="s">
        <v>5</v>
      </c>
      <c r="D17" s="19">
        <v>6.3052999999999999</v>
      </c>
      <c r="E17" s="20"/>
      <c r="F17" s="17">
        <f t="shared" si="1"/>
        <v>0</v>
      </c>
    </row>
    <row r="18" spans="1:6" ht="30" x14ac:dyDescent="0.25">
      <c r="A18" s="13">
        <v>2.2999999999999998</v>
      </c>
      <c r="B18" s="39" t="s">
        <v>112</v>
      </c>
      <c r="C18" s="14" t="s">
        <v>2</v>
      </c>
      <c r="D18" s="19">
        <v>116.55249999999999</v>
      </c>
      <c r="E18" s="20"/>
      <c r="F18" s="17">
        <f t="shared" si="1"/>
        <v>0</v>
      </c>
    </row>
    <row r="19" spans="1:6" ht="30" x14ac:dyDescent="0.25">
      <c r="A19" s="13">
        <v>2.4</v>
      </c>
      <c r="B19" s="41" t="s">
        <v>56</v>
      </c>
      <c r="C19" s="14" t="s">
        <v>5</v>
      </c>
      <c r="D19" s="19">
        <v>6.2099999999999991</v>
      </c>
      <c r="E19" s="20"/>
      <c r="F19" s="17">
        <f t="shared" si="1"/>
        <v>0</v>
      </c>
    </row>
    <row r="20" spans="1:6" ht="30" x14ac:dyDescent="0.25">
      <c r="A20" s="13">
        <v>2.5</v>
      </c>
      <c r="B20" s="41" t="s">
        <v>113</v>
      </c>
      <c r="C20" s="14" t="s">
        <v>5</v>
      </c>
      <c r="D20" s="19">
        <v>5.4350999999999994</v>
      </c>
      <c r="E20" s="20"/>
      <c r="F20" s="17">
        <f t="shared" si="1"/>
        <v>0</v>
      </c>
    </row>
    <row r="21" spans="1:6" ht="30" x14ac:dyDescent="0.25">
      <c r="A21" s="13">
        <v>2.6</v>
      </c>
      <c r="B21" s="41" t="s">
        <v>115</v>
      </c>
      <c r="C21" s="14" t="s">
        <v>5</v>
      </c>
      <c r="D21" s="19">
        <v>6.09375</v>
      </c>
      <c r="E21" s="20"/>
      <c r="F21" s="17">
        <f t="shared" si="1"/>
        <v>0</v>
      </c>
    </row>
    <row r="22" spans="1:6" ht="30" x14ac:dyDescent="0.25">
      <c r="A22" s="13">
        <v>2.7</v>
      </c>
      <c r="B22" s="39" t="s">
        <v>89</v>
      </c>
      <c r="C22" s="21" t="s">
        <v>10</v>
      </c>
      <c r="D22" s="19">
        <v>28</v>
      </c>
      <c r="E22" s="20"/>
      <c r="F22" s="17">
        <f t="shared" si="1"/>
        <v>0</v>
      </c>
    </row>
    <row r="23" spans="1:6" ht="30" x14ac:dyDescent="0.25">
      <c r="A23" s="13">
        <v>2.8</v>
      </c>
      <c r="B23" s="39" t="s">
        <v>88</v>
      </c>
      <c r="C23" s="14" t="s">
        <v>10</v>
      </c>
      <c r="D23" s="15">
        <v>27.07</v>
      </c>
      <c r="E23" s="20"/>
      <c r="F23" s="17">
        <f t="shared" si="1"/>
        <v>0</v>
      </c>
    </row>
    <row r="24" spans="1:6" ht="30" x14ac:dyDescent="0.25">
      <c r="A24" s="13">
        <v>2.9</v>
      </c>
      <c r="B24" s="39" t="s">
        <v>114</v>
      </c>
      <c r="C24" s="14" t="s">
        <v>2</v>
      </c>
      <c r="D24" s="15">
        <v>2.25</v>
      </c>
      <c r="E24" s="20"/>
      <c r="F24" s="17">
        <f t="shared" si="1"/>
        <v>0</v>
      </c>
    </row>
    <row r="25" spans="1:6" x14ac:dyDescent="0.25">
      <c r="A25" s="22" t="s">
        <v>87</v>
      </c>
      <c r="B25" s="39" t="s">
        <v>98</v>
      </c>
      <c r="C25" s="14" t="s">
        <v>10</v>
      </c>
      <c r="D25" s="15">
        <v>3.4</v>
      </c>
      <c r="E25" s="20"/>
      <c r="F25" s="17">
        <f t="shared" si="1"/>
        <v>0</v>
      </c>
    </row>
    <row r="26" spans="1:6" ht="60" x14ac:dyDescent="0.25">
      <c r="A26" s="13">
        <v>2.11</v>
      </c>
      <c r="B26" s="39" t="s">
        <v>125</v>
      </c>
      <c r="C26" s="21" t="s">
        <v>10</v>
      </c>
      <c r="D26" s="19">
        <v>5.7249999999999996</v>
      </c>
      <c r="E26" s="20"/>
      <c r="F26" s="17">
        <f t="shared" si="1"/>
        <v>0</v>
      </c>
    </row>
    <row r="27" spans="1:6" ht="18" customHeight="1" x14ac:dyDescent="0.25">
      <c r="A27" s="68" t="s">
        <v>43</v>
      </c>
      <c r="B27" s="71"/>
      <c r="C27" s="71"/>
      <c r="D27" s="71"/>
      <c r="E27" s="71"/>
      <c r="F27" s="18">
        <f>+F25+F24+F23+F22+F21+F20+F19+F18+F17+F16+F26</f>
        <v>0</v>
      </c>
    </row>
    <row r="28" spans="1:6" ht="18" customHeight="1" x14ac:dyDescent="0.25">
      <c r="A28" s="13">
        <v>3</v>
      </c>
      <c r="B28" s="70" t="s">
        <v>7</v>
      </c>
      <c r="C28" s="71"/>
      <c r="D28" s="71"/>
      <c r="E28" s="71"/>
      <c r="F28" s="72"/>
    </row>
    <row r="29" spans="1:6" ht="18" customHeight="1" x14ac:dyDescent="0.25">
      <c r="A29" s="13">
        <v>3.1</v>
      </c>
      <c r="B29" s="38" t="s">
        <v>58</v>
      </c>
      <c r="C29" s="14" t="s">
        <v>8</v>
      </c>
      <c r="D29" s="19">
        <v>4532.58</v>
      </c>
      <c r="E29" s="20"/>
      <c r="F29" s="17"/>
    </row>
    <row r="30" spans="1:6" ht="18" customHeight="1" x14ac:dyDescent="0.25">
      <c r="A30" s="68" t="s">
        <v>44</v>
      </c>
      <c r="B30" s="71"/>
      <c r="C30" s="71"/>
      <c r="D30" s="71"/>
      <c r="E30" s="71"/>
      <c r="F30" s="18">
        <f>+F29</f>
        <v>0</v>
      </c>
    </row>
    <row r="31" spans="1:6" ht="18" customHeight="1" x14ac:dyDescent="0.25">
      <c r="A31" s="13">
        <v>4</v>
      </c>
      <c r="B31" s="70" t="s">
        <v>9</v>
      </c>
      <c r="C31" s="71"/>
      <c r="D31" s="71"/>
      <c r="E31" s="71"/>
      <c r="F31" s="72"/>
    </row>
    <row r="32" spans="1:6" ht="30.75" customHeight="1" x14ac:dyDescent="0.25">
      <c r="A32" s="13">
        <v>4.0999999999999996</v>
      </c>
      <c r="B32" s="41" t="s">
        <v>60</v>
      </c>
      <c r="C32" s="14" t="s">
        <v>2</v>
      </c>
      <c r="D32" s="19">
        <v>182.36900000000003</v>
      </c>
      <c r="E32" s="16"/>
      <c r="F32" s="17">
        <f t="shared" ref="F32:F37" si="2">+D32*E32</f>
        <v>0</v>
      </c>
    </row>
    <row r="33" spans="1:6" ht="18" customHeight="1" x14ac:dyDescent="0.25">
      <c r="A33" s="13">
        <v>4.2</v>
      </c>
      <c r="B33" s="41" t="s">
        <v>59</v>
      </c>
      <c r="C33" s="14" t="s">
        <v>2</v>
      </c>
      <c r="D33" s="19">
        <v>69.045000000000016</v>
      </c>
      <c r="E33" s="16"/>
      <c r="F33" s="17">
        <f t="shared" si="2"/>
        <v>0</v>
      </c>
    </row>
    <row r="34" spans="1:6" ht="30" x14ac:dyDescent="0.25">
      <c r="A34" s="13">
        <v>4.3</v>
      </c>
      <c r="B34" s="41" t="s">
        <v>122</v>
      </c>
      <c r="C34" s="14" t="s">
        <v>2</v>
      </c>
      <c r="D34" s="15">
        <v>116.55249999999999</v>
      </c>
      <c r="E34" s="16"/>
      <c r="F34" s="17">
        <f t="shared" si="2"/>
        <v>0</v>
      </c>
    </row>
    <row r="35" spans="1:6" ht="30" x14ac:dyDescent="0.25">
      <c r="A35" s="13">
        <v>4.5</v>
      </c>
      <c r="B35" s="41" t="s">
        <v>61</v>
      </c>
      <c r="C35" s="14" t="s">
        <v>2</v>
      </c>
      <c r="D35" s="15">
        <v>3.3210000000000002</v>
      </c>
      <c r="E35" s="16"/>
      <c r="F35" s="17">
        <f t="shared" si="2"/>
        <v>0</v>
      </c>
    </row>
    <row r="36" spans="1:6" ht="30" x14ac:dyDescent="0.25">
      <c r="A36" s="13">
        <v>4.7</v>
      </c>
      <c r="B36" s="1" t="s">
        <v>62</v>
      </c>
      <c r="C36" s="14" t="s">
        <v>2</v>
      </c>
      <c r="D36" s="15">
        <v>8.5500000000000007</v>
      </c>
      <c r="E36" s="16"/>
      <c r="F36" s="17">
        <f t="shared" si="2"/>
        <v>0</v>
      </c>
    </row>
    <row r="37" spans="1:6" x14ac:dyDescent="0.25">
      <c r="A37" s="13">
        <v>4.8</v>
      </c>
      <c r="B37" s="41" t="s">
        <v>91</v>
      </c>
      <c r="C37" s="14" t="s">
        <v>2</v>
      </c>
      <c r="D37" s="15">
        <v>1.6379999999999999</v>
      </c>
      <c r="E37" s="16"/>
      <c r="F37" s="17">
        <f t="shared" si="2"/>
        <v>0</v>
      </c>
    </row>
    <row r="38" spans="1:6" ht="18" customHeight="1" x14ac:dyDescent="0.25">
      <c r="A38" s="68" t="s">
        <v>45</v>
      </c>
      <c r="B38" s="71"/>
      <c r="C38" s="71"/>
      <c r="D38" s="71"/>
      <c r="E38" s="71"/>
      <c r="F38" s="18">
        <f>SUM(F32:F37)</f>
        <v>0</v>
      </c>
    </row>
    <row r="39" spans="1:6" ht="18" customHeight="1" x14ac:dyDescent="0.25">
      <c r="A39" s="24">
        <v>5</v>
      </c>
      <c r="B39" s="70" t="s">
        <v>11</v>
      </c>
      <c r="C39" s="71"/>
      <c r="D39" s="71"/>
      <c r="E39" s="71"/>
      <c r="F39" s="72"/>
    </row>
    <row r="40" spans="1:6" ht="18" customHeight="1" x14ac:dyDescent="0.25">
      <c r="A40" s="24">
        <v>5.0999999999999996</v>
      </c>
      <c r="B40" s="70" t="s">
        <v>12</v>
      </c>
      <c r="C40" s="71"/>
      <c r="D40" s="71"/>
      <c r="E40" s="71"/>
      <c r="F40" s="72"/>
    </row>
    <row r="41" spans="1:6" ht="30" x14ac:dyDescent="0.25">
      <c r="A41" s="13" t="s">
        <v>13</v>
      </c>
      <c r="B41" s="41" t="s">
        <v>96</v>
      </c>
      <c r="C41" s="25" t="s">
        <v>16</v>
      </c>
      <c r="D41" s="26">
        <v>1</v>
      </c>
      <c r="E41" s="27"/>
      <c r="F41" s="17">
        <f t="shared" ref="F41:F45" si="3">+D41*E41</f>
        <v>0</v>
      </c>
    </row>
    <row r="42" spans="1:6" ht="18" customHeight="1" x14ac:dyDescent="0.25">
      <c r="A42" s="13" t="s">
        <v>14</v>
      </c>
      <c r="B42" s="41" t="s">
        <v>82</v>
      </c>
      <c r="C42" s="14" t="s">
        <v>10</v>
      </c>
      <c r="D42" s="15">
        <v>9</v>
      </c>
      <c r="E42" s="16"/>
      <c r="F42" s="17">
        <f t="shared" si="3"/>
        <v>0</v>
      </c>
    </row>
    <row r="43" spans="1:6" ht="18" customHeight="1" x14ac:dyDescent="0.25">
      <c r="A43" s="13" t="s">
        <v>29</v>
      </c>
      <c r="B43" s="41" t="s">
        <v>63</v>
      </c>
      <c r="C43" s="14" t="s">
        <v>10</v>
      </c>
      <c r="D43" s="15">
        <v>23.4</v>
      </c>
      <c r="E43" s="16"/>
      <c r="F43" s="17">
        <f t="shared" si="3"/>
        <v>0</v>
      </c>
    </row>
    <row r="44" spans="1:6" ht="45" x14ac:dyDescent="0.25">
      <c r="A44" s="13" t="s">
        <v>15</v>
      </c>
      <c r="B44" s="41" t="s">
        <v>124</v>
      </c>
      <c r="C44" s="14" t="s">
        <v>16</v>
      </c>
      <c r="D44" s="15">
        <v>1</v>
      </c>
      <c r="E44" s="16"/>
      <c r="F44" s="17">
        <f t="shared" si="3"/>
        <v>0</v>
      </c>
    </row>
    <row r="45" spans="1:6" ht="30.75" customHeight="1" x14ac:dyDescent="0.25">
      <c r="A45" s="13" t="s">
        <v>95</v>
      </c>
      <c r="B45" s="41" t="s">
        <v>97</v>
      </c>
      <c r="C45" s="14" t="s">
        <v>16</v>
      </c>
      <c r="D45" s="15">
        <v>6</v>
      </c>
      <c r="E45" s="16"/>
      <c r="F45" s="17">
        <f t="shared" si="3"/>
        <v>0</v>
      </c>
    </row>
    <row r="46" spans="1:6" ht="18" customHeight="1" x14ac:dyDescent="0.25">
      <c r="A46" s="24">
        <v>5.2</v>
      </c>
      <c r="B46" s="70" t="s">
        <v>17</v>
      </c>
      <c r="C46" s="71"/>
      <c r="D46" s="71"/>
      <c r="E46" s="71"/>
      <c r="F46" s="72"/>
    </row>
    <row r="47" spans="1:6" ht="18" customHeight="1" x14ac:dyDescent="0.25">
      <c r="A47" s="13" t="s">
        <v>18</v>
      </c>
      <c r="B47" s="1" t="s">
        <v>83</v>
      </c>
      <c r="C47" s="14" t="s">
        <v>10</v>
      </c>
      <c r="D47" s="15">
        <v>17.809999999999999</v>
      </c>
      <c r="E47" s="16"/>
      <c r="F47" s="17">
        <f t="shared" ref="F47:F56" si="4">+D47*E47</f>
        <v>0</v>
      </c>
    </row>
    <row r="48" spans="1:6" x14ac:dyDescent="0.25">
      <c r="A48" s="13" t="s">
        <v>19</v>
      </c>
      <c r="B48" s="2" t="s">
        <v>109</v>
      </c>
      <c r="C48" s="14" t="s">
        <v>10</v>
      </c>
      <c r="D48" s="15">
        <v>62.14</v>
      </c>
      <c r="E48" s="16"/>
      <c r="F48" s="17">
        <f t="shared" si="4"/>
        <v>0</v>
      </c>
    </row>
    <row r="49" spans="1:6" ht="18" customHeight="1" x14ac:dyDescent="0.25">
      <c r="A49" s="13" t="s">
        <v>20</v>
      </c>
      <c r="B49" s="1" t="s">
        <v>86</v>
      </c>
      <c r="C49" s="14" t="s">
        <v>10</v>
      </c>
      <c r="D49" s="15">
        <v>5</v>
      </c>
      <c r="E49" s="16"/>
      <c r="F49" s="17">
        <f t="shared" si="4"/>
        <v>0</v>
      </c>
    </row>
    <row r="50" spans="1:6" ht="18" customHeight="1" x14ac:dyDescent="0.25">
      <c r="A50" s="13" t="s">
        <v>21</v>
      </c>
      <c r="B50" s="1" t="s">
        <v>64</v>
      </c>
      <c r="C50" s="14" t="s">
        <v>16</v>
      </c>
      <c r="D50" s="15">
        <v>5</v>
      </c>
      <c r="E50" s="16"/>
      <c r="F50" s="17">
        <f t="shared" si="4"/>
        <v>0</v>
      </c>
    </row>
    <row r="51" spans="1:6" ht="18" customHeight="1" x14ac:dyDescent="0.25">
      <c r="A51" s="13" t="s">
        <v>22</v>
      </c>
      <c r="B51" s="1" t="s">
        <v>85</v>
      </c>
      <c r="C51" s="14" t="s">
        <v>16</v>
      </c>
      <c r="D51" s="15">
        <v>5</v>
      </c>
      <c r="E51" s="16"/>
      <c r="F51" s="17">
        <f t="shared" si="4"/>
        <v>0</v>
      </c>
    </row>
    <row r="52" spans="1:6" ht="18" customHeight="1" x14ac:dyDescent="0.25">
      <c r="A52" s="13" t="s">
        <v>23</v>
      </c>
      <c r="B52" s="1" t="s">
        <v>65</v>
      </c>
      <c r="C52" s="14" t="s">
        <v>16</v>
      </c>
      <c r="D52" s="15">
        <v>2</v>
      </c>
      <c r="E52" s="16"/>
      <c r="F52" s="17">
        <f t="shared" si="4"/>
        <v>0</v>
      </c>
    </row>
    <row r="53" spans="1:6" ht="30" x14ac:dyDescent="0.25">
      <c r="A53" s="13" t="s">
        <v>52</v>
      </c>
      <c r="B53" s="2" t="s">
        <v>66</v>
      </c>
      <c r="C53" s="14" t="s">
        <v>16</v>
      </c>
      <c r="D53" s="15">
        <v>3</v>
      </c>
      <c r="E53" s="16"/>
      <c r="F53" s="17">
        <f t="shared" si="4"/>
        <v>0</v>
      </c>
    </row>
    <row r="54" spans="1:6" ht="30" x14ac:dyDescent="0.25">
      <c r="A54" s="13" t="s">
        <v>53</v>
      </c>
      <c r="B54" s="2" t="s">
        <v>107</v>
      </c>
      <c r="C54" s="14" t="s">
        <v>16</v>
      </c>
      <c r="D54" s="15">
        <v>1</v>
      </c>
      <c r="E54" s="16"/>
      <c r="F54" s="17">
        <f t="shared" si="4"/>
        <v>0</v>
      </c>
    </row>
    <row r="55" spans="1:6" ht="30" x14ac:dyDescent="0.25">
      <c r="A55" s="13" t="s">
        <v>84</v>
      </c>
      <c r="B55" s="2" t="s">
        <v>100</v>
      </c>
      <c r="C55" s="21" t="s">
        <v>16</v>
      </c>
      <c r="D55" s="19">
        <v>1</v>
      </c>
      <c r="E55" s="20"/>
      <c r="F55" s="17">
        <f t="shared" si="4"/>
        <v>0</v>
      </c>
    </row>
    <row r="56" spans="1:6" ht="30" x14ac:dyDescent="0.25">
      <c r="A56" s="13" t="s">
        <v>99</v>
      </c>
      <c r="B56" s="1" t="s">
        <v>67</v>
      </c>
      <c r="C56" s="14" t="s">
        <v>16</v>
      </c>
      <c r="D56" s="15">
        <v>1</v>
      </c>
      <c r="E56" s="16"/>
      <c r="F56" s="17">
        <f t="shared" si="4"/>
        <v>0</v>
      </c>
    </row>
    <row r="57" spans="1:6" ht="18" customHeight="1" x14ac:dyDescent="0.25">
      <c r="A57" s="24">
        <v>5.3</v>
      </c>
      <c r="B57" s="75" t="s">
        <v>24</v>
      </c>
      <c r="C57" s="71"/>
      <c r="D57" s="71"/>
      <c r="E57" s="71"/>
      <c r="F57" s="72"/>
    </row>
    <row r="58" spans="1:6" ht="30" x14ac:dyDescent="0.25">
      <c r="A58" s="13" t="s">
        <v>25</v>
      </c>
      <c r="B58" s="42" t="s">
        <v>69</v>
      </c>
      <c r="C58" s="14" t="s">
        <v>16</v>
      </c>
      <c r="D58" s="15">
        <v>1</v>
      </c>
      <c r="E58" s="16"/>
      <c r="F58" s="17">
        <f t="shared" ref="F58:F63" si="5">+D58*E58</f>
        <v>0</v>
      </c>
    </row>
    <row r="59" spans="1:6" x14ac:dyDescent="0.25">
      <c r="A59" s="13" t="s">
        <v>68</v>
      </c>
      <c r="B59" s="42" t="s">
        <v>70</v>
      </c>
      <c r="C59" s="29" t="s">
        <v>16</v>
      </c>
      <c r="D59" s="15">
        <v>1</v>
      </c>
      <c r="E59" s="30"/>
      <c r="F59" s="17">
        <f t="shared" si="5"/>
        <v>0</v>
      </c>
    </row>
    <row r="60" spans="1:6" ht="18" customHeight="1" x14ac:dyDescent="0.25">
      <c r="A60" s="13" t="s">
        <v>26</v>
      </c>
      <c r="B60" s="43" t="s">
        <v>92</v>
      </c>
      <c r="C60" s="14" t="s">
        <v>16</v>
      </c>
      <c r="D60" s="15">
        <v>1</v>
      </c>
      <c r="E60" s="16"/>
      <c r="F60" s="17">
        <f t="shared" si="5"/>
        <v>0</v>
      </c>
    </row>
    <row r="61" spans="1:6" ht="30" x14ac:dyDescent="0.25">
      <c r="A61" s="13" t="s">
        <v>101</v>
      </c>
      <c r="B61" s="43" t="s">
        <v>103</v>
      </c>
      <c r="C61" s="14" t="s">
        <v>16</v>
      </c>
      <c r="D61" s="15">
        <v>1</v>
      </c>
      <c r="E61" s="16"/>
      <c r="F61" s="17">
        <f t="shared" si="5"/>
        <v>0</v>
      </c>
    </row>
    <row r="62" spans="1:6" ht="30" x14ac:dyDescent="0.25">
      <c r="A62" s="13" t="s">
        <v>102</v>
      </c>
      <c r="B62" s="39" t="s">
        <v>104</v>
      </c>
      <c r="C62" s="14" t="s">
        <v>16</v>
      </c>
      <c r="D62" s="15">
        <v>3</v>
      </c>
      <c r="E62" s="16"/>
      <c r="F62" s="17">
        <f t="shared" si="5"/>
        <v>0</v>
      </c>
    </row>
    <row r="63" spans="1:6" ht="30" x14ac:dyDescent="0.25">
      <c r="A63" s="13" t="s">
        <v>117</v>
      </c>
      <c r="B63" s="39" t="s">
        <v>118</v>
      </c>
      <c r="C63" s="14" t="s">
        <v>16</v>
      </c>
      <c r="D63" s="15">
        <v>1</v>
      </c>
      <c r="E63" s="16"/>
      <c r="F63" s="17">
        <f t="shared" si="5"/>
        <v>0</v>
      </c>
    </row>
    <row r="64" spans="1:6" ht="18" customHeight="1" x14ac:dyDescent="0.25">
      <c r="A64" s="68" t="s">
        <v>46</v>
      </c>
      <c r="B64" s="71"/>
      <c r="C64" s="71"/>
      <c r="D64" s="71"/>
      <c r="E64" s="71"/>
      <c r="F64" s="18">
        <f>+F62+F61+F60+F59+F58+F56+F55+F54+F53+F52+F51+F50+F49+F48+F47+F45+F44+F43+F42+F41+F63</f>
        <v>0</v>
      </c>
    </row>
    <row r="65" spans="1:6" ht="18" customHeight="1" x14ac:dyDescent="0.25">
      <c r="A65" s="24">
        <v>6</v>
      </c>
      <c r="B65" s="70" t="s">
        <v>27</v>
      </c>
      <c r="C65" s="71"/>
      <c r="D65" s="71"/>
      <c r="E65" s="71"/>
      <c r="F65" s="72"/>
    </row>
    <row r="66" spans="1:6" ht="18" customHeight="1" x14ac:dyDescent="0.25">
      <c r="A66" s="24">
        <v>6.1</v>
      </c>
      <c r="B66" s="70" t="s">
        <v>28</v>
      </c>
      <c r="C66" s="71"/>
      <c r="D66" s="71"/>
      <c r="E66" s="71"/>
      <c r="F66" s="72"/>
    </row>
    <row r="67" spans="1:6" ht="44.25" customHeight="1" x14ac:dyDescent="0.25">
      <c r="A67" s="13" t="s">
        <v>78</v>
      </c>
      <c r="B67" s="1" t="s">
        <v>94</v>
      </c>
      <c r="C67" s="14" t="s">
        <v>2</v>
      </c>
      <c r="D67" s="15">
        <v>21.04</v>
      </c>
      <c r="E67" s="16"/>
      <c r="F67" s="17">
        <f t="shared" ref="F67:F69" si="6">+D67*E67</f>
        <v>0</v>
      </c>
    </row>
    <row r="68" spans="1:6" ht="60" x14ac:dyDescent="0.25">
      <c r="A68" s="13" t="s">
        <v>79</v>
      </c>
      <c r="B68" s="1" t="s">
        <v>120</v>
      </c>
      <c r="C68" s="14" t="s">
        <v>2</v>
      </c>
      <c r="D68" s="15">
        <v>2.5</v>
      </c>
      <c r="E68" s="16"/>
      <c r="F68" s="17">
        <f t="shared" si="6"/>
        <v>0</v>
      </c>
    </row>
    <row r="69" spans="1:6" ht="45" x14ac:dyDescent="0.25">
      <c r="A69" s="13" t="s">
        <v>80</v>
      </c>
      <c r="B69" s="1" t="s">
        <v>116</v>
      </c>
      <c r="C69" s="14" t="s">
        <v>2</v>
      </c>
      <c r="D69" s="15">
        <v>3.3494999999999999</v>
      </c>
      <c r="E69" s="16"/>
      <c r="F69" s="17">
        <f t="shared" si="6"/>
        <v>0</v>
      </c>
    </row>
    <row r="70" spans="1:6" ht="18" customHeight="1" x14ac:dyDescent="0.25">
      <c r="A70" s="24">
        <v>6.2</v>
      </c>
      <c r="B70" s="70" t="s">
        <v>30</v>
      </c>
      <c r="C70" s="71"/>
      <c r="D70" s="71"/>
      <c r="E70" s="71"/>
      <c r="F70" s="72"/>
    </row>
    <row r="71" spans="1:6" ht="18" customHeight="1" x14ac:dyDescent="0.25">
      <c r="A71" s="13" t="s">
        <v>81</v>
      </c>
      <c r="B71" s="41" t="s">
        <v>71</v>
      </c>
      <c r="C71" s="14" t="s">
        <v>2</v>
      </c>
      <c r="D71" s="15">
        <v>60.500000000000014</v>
      </c>
      <c r="E71" s="16"/>
      <c r="F71" s="17">
        <f>+D71*E71</f>
        <v>0</v>
      </c>
    </row>
    <row r="72" spans="1:6" ht="18" customHeight="1" x14ac:dyDescent="0.25">
      <c r="A72" s="68" t="s">
        <v>47</v>
      </c>
      <c r="B72" s="71"/>
      <c r="C72" s="71"/>
      <c r="D72" s="71"/>
      <c r="E72" s="71"/>
      <c r="F72" s="18">
        <f>+F67+F68+F69+F71</f>
        <v>0</v>
      </c>
    </row>
    <row r="73" spans="1:6" ht="18" customHeight="1" x14ac:dyDescent="0.25">
      <c r="A73" s="24">
        <v>7</v>
      </c>
      <c r="B73" s="70" t="s">
        <v>31</v>
      </c>
      <c r="C73" s="71"/>
      <c r="D73" s="71"/>
      <c r="E73" s="71"/>
      <c r="F73" s="72"/>
    </row>
    <row r="74" spans="1:6" ht="30" x14ac:dyDescent="0.25">
      <c r="A74" s="13">
        <v>7.1</v>
      </c>
      <c r="B74" s="44" t="s">
        <v>108</v>
      </c>
      <c r="C74" s="21" t="s">
        <v>8</v>
      </c>
      <c r="D74" s="19">
        <v>607.5071999999999</v>
      </c>
      <c r="E74" s="20"/>
      <c r="F74" s="17">
        <f t="shared" ref="F74:F78" si="7">+D74*E74</f>
        <v>0</v>
      </c>
    </row>
    <row r="75" spans="1:6" ht="30" x14ac:dyDescent="0.25">
      <c r="A75" s="13">
        <v>7.2</v>
      </c>
      <c r="B75" s="44" t="s">
        <v>119</v>
      </c>
      <c r="C75" s="21" t="s">
        <v>8</v>
      </c>
      <c r="D75" s="19">
        <v>175.95000000000002</v>
      </c>
      <c r="E75" s="20"/>
      <c r="F75" s="17">
        <f t="shared" si="7"/>
        <v>0</v>
      </c>
    </row>
    <row r="76" spans="1:6" ht="30" x14ac:dyDescent="0.25">
      <c r="A76" s="13">
        <v>7.3</v>
      </c>
      <c r="B76" s="3" t="s">
        <v>131</v>
      </c>
      <c r="C76" s="14" t="s">
        <v>2</v>
      </c>
      <c r="D76" s="15">
        <v>115</v>
      </c>
      <c r="E76" s="16"/>
      <c r="F76" s="17">
        <f t="shared" si="7"/>
        <v>0</v>
      </c>
    </row>
    <row r="77" spans="1:6" x14ac:dyDescent="0.25">
      <c r="A77" s="13">
        <v>7.4</v>
      </c>
      <c r="B77" s="3" t="s">
        <v>132</v>
      </c>
      <c r="C77" s="14" t="s">
        <v>10</v>
      </c>
      <c r="D77" s="15">
        <v>29.299999999999997</v>
      </c>
      <c r="E77" s="16"/>
      <c r="F77" s="17">
        <f t="shared" si="7"/>
        <v>0</v>
      </c>
    </row>
    <row r="78" spans="1:6" ht="30" x14ac:dyDescent="0.25">
      <c r="A78" s="13">
        <v>7.5</v>
      </c>
      <c r="B78" s="3" t="s">
        <v>121</v>
      </c>
      <c r="C78" s="14" t="s">
        <v>10</v>
      </c>
      <c r="D78" s="15">
        <v>29.5</v>
      </c>
      <c r="E78" s="16"/>
      <c r="F78" s="17">
        <f t="shared" si="7"/>
        <v>0</v>
      </c>
    </row>
    <row r="79" spans="1:6" ht="18" customHeight="1" x14ac:dyDescent="0.25">
      <c r="A79" s="68" t="s">
        <v>48</v>
      </c>
      <c r="B79" s="71"/>
      <c r="C79" s="71"/>
      <c r="D79" s="71"/>
      <c r="E79" s="71"/>
      <c r="F79" s="18">
        <f>SUM(F74:F78)</f>
        <v>0</v>
      </c>
    </row>
    <row r="80" spans="1:6" ht="18" customHeight="1" x14ac:dyDescent="0.25">
      <c r="A80" s="24">
        <v>8</v>
      </c>
      <c r="B80" s="70" t="s">
        <v>32</v>
      </c>
      <c r="C80" s="71"/>
      <c r="D80" s="71"/>
      <c r="E80" s="71"/>
      <c r="F80" s="72"/>
    </row>
    <row r="81" spans="1:6" ht="30" x14ac:dyDescent="0.25">
      <c r="A81" s="13">
        <v>8.1</v>
      </c>
      <c r="B81" s="3" t="s">
        <v>73</v>
      </c>
      <c r="C81" s="14" t="s">
        <v>33</v>
      </c>
      <c r="D81" s="15">
        <v>1</v>
      </c>
      <c r="E81" s="16"/>
      <c r="F81" s="17">
        <f t="shared" ref="F81:F86" si="8">+D81*E81</f>
        <v>0</v>
      </c>
    </row>
    <row r="82" spans="1:6" ht="30" x14ac:dyDescent="0.25">
      <c r="A82" s="13">
        <v>8.1999999999999993</v>
      </c>
      <c r="B82" s="3" t="s">
        <v>111</v>
      </c>
      <c r="C82" s="14" t="s">
        <v>16</v>
      </c>
      <c r="D82" s="15">
        <v>1</v>
      </c>
      <c r="E82" s="16"/>
      <c r="F82" s="17">
        <f t="shared" si="8"/>
        <v>0</v>
      </c>
    </row>
    <row r="83" spans="1:6" ht="30" x14ac:dyDescent="0.25">
      <c r="A83" s="13">
        <v>8.3000000000000007</v>
      </c>
      <c r="B83" s="3" t="s">
        <v>105</v>
      </c>
      <c r="C83" s="14" t="s">
        <v>33</v>
      </c>
      <c r="D83" s="15">
        <v>14</v>
      </c>
      <c r="E83" s="16"/>
      <c r="F83" s="17">
        <f t="shared" si="8"/>
        <v>0</v>
      </c>
    </row>
    <row r="84" spans="1:6" ht="30" x14ac:dyDescent="0.25">
      <c r="A84" s="13">
        <v>8.4</v>
      </c>
      <c r="B84" s="3" t="s">
        <v>72</v>
      </c>
      <c r="C84" s="14" t="s">
        <v>33</v>
      </c>
      <c r="D84" s="15">
        <v>11</v>
      </c>
      <c r="E84" s="16"/>
      <c r="F84" s="17">
        <f t="shared" si="8"/>
        <v>0</v>
      </c>
    </row>
    <row r="85" spans="1:6" ht="30" x14ac:dyDescent="0.25">
      <c r="A85" s="13">
        <v>8.5</v>
      </c>
      <c r="B85" s="3" t="s">
        <v>123</v>
      </c>
      <c r="C85" s="14" t="s">
        <v>16</v>
      </c>
      <c r="D85" s="15">
        <v>14</v>
      </c>
      <c r="E85" s="16"/>
      <c r="F85" s="17">
        <f t="shared" si="8"/>
        <v>0</v>
      </c>
    </row>
    <row r="86" spans="1:6" ht="30" x14ac:dyDescent="0.25">
      <c r="A86" s="13">
        <v>8.6</v>
      </c>
      <c r="B86" s="3" t="s">
        <v>106</v>
      </c>
      <c r="C86" s="14" t="s">
        <v>16</v>
      </c>
      <c r="D86" s="15">
        <v>2</v>
      </c>
      <c r="E86" s="16"/>
      <c r="F86" s="17">
        <f t="shared" si="8"/>
        <v>0</v>
      </c>
    </row>
    <row r="87" spans="1:6" ht="18" customHeight="1" x14ac:dyDescent="0.25">
      <c r="A87" s="68" t="s">
        <v>49</v>
      </c>
      <c r="B87" s="69"/>
      <c r="C87" s="69"/>
      <c r="D87" s="69"/>
      <c r="E87" s="69"/>
      <c r="F87" s="18">
        <f>SUM(F81:F86)</f>
        <v>0</v>
      </c>
    </row>
    <row r="88" spans="1:6" ht="18" customHeight="1" x14ac:dyDescent="0.25">
      <c r="A88" s="24">
        <v>9</v>
      </c>
      <c r="B88" s="45" t="s">
        <v>34</v>
      </c>
      <c r="C88" s="14" t="s">
        <v>35</v>
      </c>
      <c r="D88" s="15">
        <v>1</v>
      </c>
      <c r="E88" s="16"/>
      <c r="F88" s="18">
        <f>+E88*D88</f>
        <v>0</v>
      </c>
    </row>
    <row r="89" spans="1:6" ht="18" customHeight="1" thickBot="1" x14ac:dyDescent="0.3">
      <c r="A89" s="5"/>
      <c r="B89" s="6"/>
      <c r="C89" s="6"/>
      <c r="D89" s="7"/>
      <c r="E89" s="6"/>
      <c r="F89" s="8"/>
    </row>
    <row r="90" spans="1:6" s="64" customFormat="1" ht="18" customHeight="1" x14ac:dyDescent="0.25">
      <c r="A90" s="73" t="s">
        <v>50</v>
      </c>
      <c r="B90" s="74"/>
      <c r="C90" s="74"/>
      <c r="D90" s="74"/>
      <c r="E90" s="74"/>
      <c r="F90" s="65">
        <f>+F88+F87+F79+F72+F64+F38+F30+F27+F14</f>
        <v>0</v>
      </c>
    </row>
    <row r="91" spans="1:6" ht="18" customHeight="1" x14ac:dyDescent="0.25">
      <c r="A91" s="67" t="s">
        <v>75</v>
      </c>
      <c r="B91" s="67"/>
      <c r="C91" s="67"/>
      <c r="D91" s="67"/>
      <c r="E91" s="31"/>
      <c r="F91" s="32">
        <f>+$F$90*E91</f>
        <v>0</v>
      </c>
    </row>
    <row r="92" spans="1:6" ht="18" customHeight="1" x14ac:dyDescent="0.25">
      <c r="A92" s="69" t="s">
        <v>76</v>
      </c>
      <c r="B92" s="69"/>
      <c r="C92" s="69"/>
      <c r="D92" s="69"/>
      <c r="E92" s="31"/>
      <c r="F92" s="32">
        <f t="shared" ref="F92:F93" si="9">+$F$90*E92</f>
        <v>0</v>
      </c>
    </row>
    <row r="93" spans="1:6" ht="18" customHeight="1" x14ac:dyDescent="0.25">
      <c r="A93" s="67" t="s">
        <v>77</v>
      </c>
      <c r="B93" s="67"/>
      <c r="C93" s="67"/>
      <c r="D93" s="67"/>
      <c r="E93" s="31"/>
      <c r="F93" s="32">
        <f t="shared" si="9"/>
        <v>0</v>
      </c>
    </row>
    <row r="94" spans="1:6" ht="18" customHeight="1" x14ac:dyDescent="0.25">
      <c r="A94" s="67" t="s">
        <v>110</v>
      </c>
      <c r="B94" s="67"/>
      <c r="C94" s="67"/>
      <c r="D94" s="67"/>
      <c r="E94" s="31">
        <v>0.19</v>
      </c>
      <c r="F94" s="32">
        <f>+F93*E94</f>
        <v>0</v>
      </c>
    </row>
    <row r="95" spans="1:6" ht="18" customHeight="1" x14ac:dyDescent="0.25">
      <c r="A95" s="78" t="s">
        <v>74</v>
      </c>
      <c r="B95" s="78"/>
      <c r="C95" s="78"/>
      <c r="D95" s="78"/>
      <c r="E95" s="78"/>
      <c r="F95" s="33">
        <f>+SUM(F91:F94)</f>
        <v>0</v>
      </c>
    </row>
    <row r="96" spans="1:6" s="64" customFormat="1" ht="18" customHeight="1" thickBot="1" x14ac:dyDescent="0.3">
      <c r="A96" s="76" t="s">
        <v>51</v>
      </c>
      <c r="B96" s="77"/>
      <c r="C96" s="77"/>
      <c r="D96" s="77"/>
      <c r="E96" s="77"/>
      <c r="F96" s="66">
        <f>+F90+F95</f>
        <v>0</v>
      </c>
    </row>
    <row r="97" ht="18" customHeight="1" x14ac:dyDescent="0.25"/>
  </sheetData>
  <mergeCells count="32">
    <mergeCell ref="A1:F1"/>
    <mergeCell ref="A2:F2"/>
    <mergeCell ref="A3:D3"/>
    <mergeCell ref="A38:E38"/>
    <mergeCell ref="B15:F15"/>
    <mergeCell ref="A27:E27"/>
    <mergeCell ref="A30:E30"/>
    <mergeCell ref="B28:F28"/>
    <mergeCell ref="A6:F6"/>
    <mergeCell ref="B31:F31"/>
    <mergeCell ref="B8:F8"/>
    <mergeCell ref="A14:E14"/>
    <mergeCell ref="A96:E96"/>
    <mergeCell ref="A95:E95"/>
    <mergeCell ref="A94:D94"/>
    <mergeCell ref="A92:D92"/>
    <mergeCell ref="A93:D93"/>
    <mergeCell ref="A91:D91"/>
    <mergeCell ref="A87:E87"/>
    <mergeCell ref="B80:F80"/>
    <mergeCell ref="A90:E90"/>
    <mergeCell ref="B39:F39"/>
    <mergeCell ref="A79:E79"/>
    <mergeCell ref="B40:F40"/>
    <mergeCell ref="B46:F46"/>
    <mergeCell ref="B57:F57"/>
    <mergeCell ref="A72:E72"/>
    <mergeCell ref="B73:F73"/>
    <mergeCell ref="B70:F70"/>
    <mergeCell ref="B66:F66"/>
    <mergeCell ref="B65:F65"/>
    <mergeCell ref="A64:E64"/>
  </mergeCells>
  <pageMargins left="0.25" right="0.25" top="0.75" bottom="0.75" header="0.3" footer="0.3"/>
  <pageSetup scale="81" fitToHeight="0" orientation="portrait" horizontalDpi="360" verticalDpi="360" r:id="rId1"/>
  <rowBreaks count="3" manualBreakCount="3">
    <brk id="30" max="16383" man="1"/>
    <brk id="53" max="5" man="1"/>
    <brk id="7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084EB-D409-46D5-8034-A4C515759299}">
  <dimension ref="A1:J95"/>
  <sheetViews>
    <sheetView topLeftCell="A76" zoomScale="90" zoomScaleNormal="90" workbookViewId="0">
      <selection activeCell="H9" sqref="H9"/>
    </sheetView>
  </sheetViews>
  <sheetFormatPr baseColWidth="10" defaultColWidth="12.5703125" defaultRowHeight="15" x14ac:dyDescent="0.25"/>
  <cols>
    <col min="1" max="1" width="7.28515625" style="34" customWidth="1"/>
    <col min="2" max="2" width="63.28515625" style="35" customWidth="1"/>
    <col min="3" max="3" width="9.28515625" style="35" customWidth="1"/>
    <col min="4" max="4" width="13.7109375" style="36" customWidth="1"/>
    <col min="5" max="5" width="13.5703125" style="35" customWidth="1"/>
    <col min="6" max="6" width="18.42578125" style="35" customWidth="1"/>
    <col min="7" max="7" width="6.5703125" style="35" customWidth="1"/>
    <col min="8" max="8" width="18.28515625" style="35" customWidth="1"/>
    <col min="9" max="9" width="19.85546875" style="35" customWidth="1"/>
    <col min="10" max="10" width="22" style="35" customWidth="1"/>
    <col min="11" max="16384" width="12.5703125" style="35"/>
  </cols>
  <sheetData>
    <row r="1" spans="1:9" ht="15" customHeight="1" x14ac:dyDescent="0.25">
      <c r="A1" s="79" t="s">
        <v>127</v>
      </c>
      <c r="B1" s="80"/>
      <c r="C1" s="80"/>
      <c r="D1" s="80"/>
      <c r="E1" s="80"/>
      <c r="F1" s="81"/>
      <c r="G1" s="40"/>
    </row>
    <row r="2" spans="1:9" ht="15" customHeight="1" x14ac:dyDescent="0.25">
      <c r="A2" s="82"/>
      <c r="B2" s="83"/>
      <c r="C2" s="83"/>
      <c r="D2" s="83"/>
      <c r="E2" s="83"/>
      <c r="F2" s="84"/>
      <c r="G2" s="49"/>
    </row>
    <row r="3" spans="1:9" ht="84.6" customHeight="1" x14ac:dyDescent="0.25">
      <c r="A3" s="85" t="s">
        <v>128</v>
      </c>
      <c r="B3" s="86"/>
      <c r="C3" s="86"/>
      <c r="D3" s="86"/>
      <c r="E3" s="4"/>
      <c r="F3" s="50"/>
      <c r="G3" s="4"/>
    </row>
    <row r="4" spans="1:9" ht="15.75" thickBot="1" x14ac:dyDescent="0.3">
      <c r="A4" s="5"/>
      <c r="B4" s="6"/>
      <c r="C4" s="6"/>
      <c r="D4" s="7"/>
      <c r="E4" s="6"/>
      <c r="F4" s="8"/>
    </row>
    <row r="5" spans="1:9" ht="25.5" customHeight="1" x14ac:dyDescent="0.25">
      <c r="A5" s="87" t="s">
        <v>129</v>
      </c>
      <c r="B5" s="88"/>
      <c r="C5" s="88"/>
      <c r="D5" s="88"/>
      <c r="E5" s="88"/>
      <c r="F5" s="89"/>
    </row>
    <row r="6" spans="1:9" x14ac:dyDescent="0.25">
      <c r="A6" s="9" t="s">
        <v>39</v>
      </c>
      <c r="B6" s="10" t="s">
        <v>0</v>
      </c>
      <c r="C6" s="10" t="s">
        <v>36</v>
      </c>
      <c r="D6" s="11" t="s">
        <v>37</v>
      </c>
      <c r="E6" s="10" t="s">
        <v>40</v>
      </c>
      <c r="F6" s="12" t="s">
        <v>41</v>
      </c>
    </row>
    <row r="7" spans="1:9" ht="18" customHeight="1" x14ac:dyDescent="0.25">
      <c r="A7" s="13">
        <v>1</v>
      </c>
      <c r="B7" s="70" t="s">
        <v>1</v>
      </c>
      <c r="C7" s="71"/>
      <c r="D7" s="71"/>
      <c r="E7" s="71"/>
      <c r="F7" s="72"/>
    </row>
    <row r="8" spans="1:9" ht="18" customHeight="1" x14ac:dyDescent="0.25">
      <c r="A8" s="13">
        <v>1.1000000000000001</v>
      </c>
      <c r="B8" s="37" t="s">
        <v>93</v>
      </c>
      <c r="C8" s="14" t="s">
        <v>2</v>
      </c>
      <c r="D8" s="15">
        <v>121.66</v>
      </c>
      <c r="E8" s="16"/>
      <c r="F8" s="17">
        <f t="shared" ref="F8:F12" si="0">+E8*D8</f>
        <v>0</v>
      </c>
      <c r="H8" s="51"/>
    </row>
    <row r="9" spans="1:9" ht="18" customHeight="1" x14ac:dyDescent="0.25">
      <c r="A9" s="13">
        <v>1.2</v>
      </c>
      <c r="B9" s="38" t="s">
        <v>3</v>
      </c>
      <c r="C9" s="14" t="s">
        <v>2</v>
      </c>
      <c r="D9" s="15">
        <v>121.66</v>
      </c>
      <c r="E9" s="16"/>
      <c r="F9" s="17">
        <f t="shared" si="0"/>
        <v>0</v>
      </c>
      <c r="H9" s="51"/>
    </row>
    <row r="10" spans="1:9" ht="36" customHeight="1" x14ac:dyDescent="0.25">
      <c r="A10" s="13">
        <v>1.3</v>
      </c>
      <c r="B10" s="1" t="s">
        <v>4</v>
      </c>
      <c r="C10" s="14" t="s">
        <v>5</v>
      </c>
      <c r="D10" s="15">
        <v>46.666325000000001</v>
      </c>
      <c r="E10" s="16"/>
      <c r="F10" s="17">
        <f t="shared" si="0"/>
        <v>0</v>
      </c>
      <c r="H10" s="51"/>
    </row>
    <row r="11" spans="1:9" ht="30" x14ac:dyDescent="0.25">
      <c r="A11" s="13">
        <v>1.4</v>
      </c>
      <c r="B11" s="39" t="s">
        <v>57</v>
      </c>
      <c r="C11" s="14" t="s">
        <v>5</v>
      </c>
      <c r="D11" s="15">
        <v>12.166</v>
      </c>
      <c r="E11" s="16"/>
      <c r="F11" s="17">
        <f>+E11*D11</f>
        <v>0</v>
      </c>
      <c r="H11" s="51"/>
      <c r="I11" s="52"/>
    </row>
    <row r="12" spans="1:9" x14ac:dyDescent="0.25">
      <c r="A12" s="13">
        <v>1.5</v>
      </c>
      <c r="B12" s="39" t="s">
        <v>90</v>
      </c>
      <c r="C12" s="14" t="s">
        <v>38</v>
      </c>
      <c r="D12" s="15">
        <v>12.166</v>
      </c>
      <c r="E12" s="16"/>
      <c r="F12" s="17">
        <f t="shared" si="0"/>
        <v>0</v>
      </c>
    </row>
    <row r="13" spans="1:9" ht="18" customHeight="1" x14ac:dyDescent="0.25">
      <c r="A13" s="68" t="s">
        <v>42</v>
      </c>
      <c r="B13" s="71"/>
      <c r="C13" s="71"/>
      <c r="D13" s="71"/>
      <c r="E13" s="71"/>
      <c r="F13" s="18">
        <f>+F12+F11+F10+F9+F8</f>
        <v>0</v>
      </c>
      <c r="H13" s="53"/>
    </row>
    <row r="14" spans="1:9" ht="18" customHeight="1" x14ac:dyDescent="0.25">
      <c r="A14" s="13">
        <v>2</v>
      </c>
      <c r="B14" s="70" t="s">
        <v>6</v>
      </c>
      <c r="C14" s="71"/>
      <c r="D14" s="71"/>
      <c r="E14" s="71"/>
      <c r="F14" s="72"/>
    </row>
    <row r="15" spans="1:9" ht="18" customHeight="1" x14ac:dyDescent="0.25">
      <c r="A15" s="13">
        <v>2.1</v>
      </c>
      <c r="B15" s="41" t="s">
        <v>55</v>
      </c>
      <c r="C15" s="14" t="s">
        <v>5</v>
      </c>
      <c r="D15" s="19">
        <v>1.8568249999999999</v>
      </c>
      <c r="E15" s="20"/>
      <c r="F15" s="23">
        <f t="shared" ref="F15:F24" si="1">+E15*D15</f>
        <v>0</v>
      </c>
      <c r="H15" s="51"/>
      <c r="I15" s="54"/>
    </row>
    <row r="16" spans="1:9" ht="30" x14ac:dyDescent="0.25">
      <c r="A16" s="13">
        <v>2.2000000000000002</v>
      </c>
      <c r="B16" s="41" t="s">
        <v>54</v>
      </c>
      <c r="C16" s="14" t="s">
        <v>5</v>
      </c>
      <c r="D16" s="19">
        <v>6.3052999999999999</v>
      </c>
      <c r="E16" s="20"/>
      <c r="F16" s="23">
        <f t="shared" si="1"/>
        <v>0</v>
      </c>
      <c r="H16" s="51"/>
      <c r="I16" s="54"/>
    </row>
    <row r="17" spans="1:10" ht="30" x14ac:dyDescent="0.25">
      <c r="A17" s="13">
        <v>2.2999999999999998</v>
      </c>
      <c r="B17" s="39" t="s">
        <v>112</v>
      </c>
      <c r="C17" s="14" t="s">
        <v>2</v>
      </c>
      <c r="D17" s="19">
        <v>116.55249999999999</v>
      </c>
      <c r="E17" s="20"/>
      <c r="F17" s="23">
        <f t="shared" si="1"/>
        <v>0</v>
      </c>
      <c r="H17" s="51"/>
      <c r="I17" s="54"/>
    </row>
    <row r="18" spans="1:10" ht="30" x14ac:dyDescent="0.25">
      <c r="A18" s="13">
        <v>2.4</v>
      </c>
      <c r="B18" s="41" t="s">
        <v>56</v>
      </c>
      <c r="C18" s="14" t="s">
        <v>5</v>
      </c>
      <c r="D18" s="19">
        <v>6.2099999999999991</v>
      </c>
      <c r="E18" s="20"/>
      <c r="F18" s="23">
        <f t="shared" si="1"/>
        <v>0</v>
      </c>
      <c r="H18" s="51"/>
      <c r="I18" s="54"/>
    </row>
    <row r="19" spans="1:10" ht="30" x14ac:dyDescent="0.25">
      <c r="A19" s="13">
        <v>2.5</v>
      </c>
      <c r="B19" s="41" t="s">
        <v>113</v>
      </c>
      <c r="C19" s="14" t="s">
        <v>5</v>
      </c>
      <c r="D19" s="19">
        <v>5.4350999999999994</v>
      </c>
      <c r="E19" s="20"/>
      <c r="F19" s="23">
        <f t="shared" si="1"/>
        <v>0</v>
      </c>
      <c r="H19" s="51"/>
      <c r="I19" s="54"/>
    </row>
    <row r="20" spans="1:10" ht="30" x14ac:dyDescent="0.25">
      <c r="A20" s="13">
        <v>2.6</v>
      </c>
      <c r="B20" s="41" t="s">
        <v>115</v>
      </c>
      <c r="C20" s="14" t="s">
        <v>5</v>
      </c>
      <c r="D20" s="19">
        <v>6.09375</v>
      </c>
      <c r="E20" s="20"/>
      <c r="F20" s="23">
        <f t="shared" si="1"/>
        <v>0</v>
      </c>
      <c r="H20" s="51"/>
      <c r="I20" s="54"/>
    </row>
    <row r="21" spans="1:10" ht="30" x14ac:dyDescent="0.25">
      <c r="A21" s="13">
        <v>2.7</v>
      </c>
      <c r="B21" s="39" t="s">
        <v>89</v>
      </c>
      <c r="C21" s="21" t="s">
        <v>10</v>
      </c>
      <c r="D21" s="19">
        <v>28</v>
      </c>
      <c r="E21" s="20"/>
      <c r="F21" s="23">
        <f t="shared" si="1"/>
        <v>0</v>
      </c>
      <c r="H21" s="51"/>
    </row>
    <row r="22" spans="1:10" ht="30" x14ac:dyDescent="0.25">
      <c r="A22" s="13">
        <v>2.8</v>
      </c>
      <c r="B22" s="39" t="s">
        <v>88</v>
      </c>
      <c r="C22" s="14" t="s">
        <v>10</v>
      </c>
      <c r="D22" s="15">
        <v>27.07</v>
      </c>
      <c r="E22" s="20"/>
      <c r="F22" s="17">
        <f t="shared" si="1"/>
        <v>0</v>
      </c>
      <c r="H22" s="51"/>
    </row>
    <row r="23" spans="1:10" ht="30" x14ac:dyDescent="0.25">
      <c r="A23" s="13">
        <v>2.9</v>
      </c>
      <c r="B23" s="39" t="s">
        <v>114</v>
      </c>
      <c r="C23" s="14" t="s">
        <v>2</v>
      </c>
      <c r="D23" s="15">
        <v>2.25</v>
      </c>
      <c r="E23" s="20"/>
      <c r="F23" s="17">
        <f t="shared" si="1"/>
        <v>0</v>
      </c>
      <c r="H23" s="51"/>
    </row>
    <row r="24" spans="1:10" x14ac:dyDescent="0.25">
      <c r="A24" s="22" t="s">
        <v>87</v>
      </c>
      <c r="B24" s="39" t="s">
        <v>98</v>
      </c>
      <c r="C24" s="14" t="s">
        <v>10</v>
      </c>
      <c r="D24" s="15">
        <v>3.4</v>
      </c>
      <c r="E24" s="20"/>
      <c r="F24" s="17">
        <f t="shared" si="1"/>
        <v>0</v>
      </c>
      <c r="H24" s="51"/>
      <c r="I24" s="55"/>
    </row>
    <row r="25" spans="1:10" ht="18" customHeight="1" x14ac:dyDescent="0.25">
      <c r="A25" s="68" t="s">
        <v>43</v>
      </c>
      <c r="B25" s="71"/>
      <c r="C25" s="71"/>
      <c r="D25" s="71"/>
      <c r="E25" s="71"/>
      <c r="F25" s="18">
        <f>+F24+F23+F22+F21+F20+F19+F18+F17+F16+F15</f>
        <v>0</v>
      </c>
      <c r="H25" s="51"/>
      <c r="I25" s="46"/>
    </row>
    <row r="26" spans="1:10" ht="18" customHeight="1" x14ac:dyDescent="0.25">
      <c r="A26" s="13">
        <v>3</v>
      </c>
      <c r="B26" s="70" t="s">
        <v>7</v>
      </c>
      <c r="C26" s="71"/>
      <c r="D26" s="71"/>
      <c r="E26" s="71"/>
      <c r="F26" s="72"/>
      <c r="H26" s="51"/>
      <c r="I26" s="55"/>
    </row>
    <row r="27" spans="1:10" ht="18" customHeight="1" x14ac:dyDescent="0.25">
      <c r="A27" s="13">
        <v>3.1</v>
      </c>
      <c r="B27" s="38" t="s">
        <v>58</v>
      </c>
      <c r="C27" s="14" t="s">
        <v>8</v>
      </c>
      <c r="D27" s="19">
        <v>4532.58</v>
      </c>
      <c r="E27" s="20"/>
      <c r="F27" s="17">
        <f t="shared" ref="F27" si="2">+E27*D27</f>
        <v>0</v>
      </c>
      <c r="H27" s="51"/>
      <c r="I27" s="55"/>
    </row>
    <row r="28" spans="1:10" ht="18" customHeight="1" x14ac:dyDescent="0.25">
      <c r="A28" s="68" t="s">
        <v>44</v>
      </c>
      <c r="B28" s="71"/>
      <c r="C28" s="71"/>
      <c r="D28" s="71"/>
      <c r="E28" s="71"/>
      <c r="F28" s="18">
        <f>+F27</f>
        <v>0</v>
      </c>
      <c r="H28" s="51"/>
      <c r="I28" s="55"/>
    </row>
    <row r="29" spans="1:10" ht="18" customHeight="1" x14ac:dyDescent="0.25">
      <c r="A29" s="13">
        <v>4</v>
      </c>
      <c r="B29" s="70" t="s">
        <v>9</v>
      </c>
      <c r="C29" s="71"/>
      <c r="D29" s="71"/>
      <c r="E29" s="71"/>
      <c r="F29" s="72"/>
      <c r="H29" s="51"/>
    </row>
    <row r="30" spans="1:10" ht="30.75" customHeight="1" x14ac:dyDescent="0.25">
      <c r="A30" s="13">
        <v>4.0999999999999996</v>
      </c>
      <c r="B30" s="41" t="s">
        <v>60</v>
      </c>
      <c r="C30" s="14" t="s">
        <v>2</v>
      </c>
      <c r="D30" s="19">
        <v>182.36900000000003</v>
      </c>
      <c r="E30" s="16"/>
      <c r="F30" s="23">
        <f t="shared" ref="F30:F35" si="3">+E30*D30</f>
        <v>0</v>
      </c>
      <c r="H30" s="51"/>
      <c r="I30" s="51"/>
      <c r="J30" s="52"/>
    </row>
    <row r="31" spans="1:10" ht="18" customHeight="1" x14ac:dyDescent="0.25">
      <c r="A31" s="13">
        <v>4.2</v>
      </c>
      <c r="B31" s="41" t="s">
        <v>59</v>
      </c>
      <c r="C31" s="14" t="s">
        <v>2</v>
      </c>
      <c r="D31" s="19">
        <v>69.045000000000016</v>
      </c>
      <c r="E31" s="16"/>
      <c r="F31" s="23">
        <f t="shared" si="3"/>
        <v>0</v>
      </c>
      <c r="H31" s="51"/>
      <c r="I31" s="51"/>
      <c r="J31" s="52"/>
    </row>
    <row r="32" spans="1:10" ht="30" x14ac:dyDescent="0.25">
      <c r="A32" s="13">
        <v>4.3</v>
      </c>
      <c r="B32" s="41" t="s">
        <v>122</v>
      </c>
      <c r="C32" s="14" t="s">
        <v>2</v>
      </c>
      <c r="D32" s="15">
        <v>116.55249999999999</v>
      </c>
      <c r="E32" s="16"/>
      <c r="F32" s="23">
        <f t="shared" si="3"/>
        <v>0</v>
      </c>
      <c r="H32" s="51"/>
      <c r="I32" s="51"/>
      <c r="J32" s="52"/>
    </row>
    <row r="33" spans="1:10" ht="30" x14ac:dyDescent="0.25">
      <c r="A33" s="13">
        <v>4.4000000000000004</v>
      </c>
      <c r="B33" s="41" t="s">
        <v>61</v>
      </c>
      <c r="C33" s="14" t="s">
        <v>2</v>
      </c>
      <c r="D33" s="15">
        <v>3.3210000000000002</v>
      </c>
      <c r="E33" s="16"/>
      <c r="F33" s="17">
        <f t="shared" si="3"/>
        <v>0</v>
      </c>
      <c r="H33" s="51"/>
      <c r="I33" s="51"/>
      <c r="J33" s="52"/>
    </row>
    <row r="34" spans="1:10" ht="30" x14ac:dyDescent="0.25">
      <c r="A34" s="13">
        <v>4.5</v>
      </c>
      <c r="B34" s="1" t="s">
        <v>62</v>
      </c>
      <c r="C34" s="14" t="s">
        <v>2</v>
      </c>
      <c r="D34" s="15">
        <v>8.5500000000000007</v>
      </c>
      <c r="E34" s="16"/>
      <c r="F34" s="17">
        <f t="shared" si="3"/>
        <v>0</v>
      </c>
      <c r="H34" s="51"/>
      <c r="I34" s="51"/>
      <c r="J34" s="52"/>
    </row>
    <row r="35" spans="1:10" x14ac:dyDescent="0.25">
      <c r="A35" s="13">
        <v>4.5999999999999996</v>
      </c>
      <c r="B35" s="41" t="s">
        <v>91</v>
      </c>
      <c r="C35" s="14" t="s">
        <v>2</v>
      </c>
      <c r="D35" s="15">
        <v>1.6379999999999999</v>
      </c>
      <c r="E35" s="16"/>
      <c r="F35" s="17">
        <f t="shared" si="3"/>
        <v>0</v>
      </c>
      <c r="H35" s="51"/>
      <c r="I35" s="51"/>
      <c r="J35" s="52"/>
    </row>
    <row r="36" spans="1:10" ht="18" customHeight="1" x14ac:dyDescent="0.25">
      <c r="A36" s="68" t="s">
        <v>45</v>
      </c>
      <c r="B36" s="71"/>
      <c r="C36" s="71"/>
      <c r="D36" s="71"/>
      <c r="E36" s="71"/>
      <c r="F36" s="18">
        <f>+F35+F34++F33+F32+F31+F30</f>
        <v>0</v>
      </c>
      <c r="H36" s="51"/>
      <c r="I36" s="47"/>
      <c r="J36" s="52"/>
    </row>
    <row r="37" spans="1:10" ht="18" customHeight="1" x14ac:dyDescent="0.25">
      <c r="A37" s="24">
        <v>5</v>
      </c>
      <c r="B37" s="70" t="s">
        <v>11</v>
      </c>
      <c r="C37" s="71"/>
      <c r="D37" s="71"/>
      <c r="E37" s="71"/>
      <c r="F37" s="72"/>
      <c r="H37" s="51"/>
    </row>
    <row r="38" spans="1:10" ht="18" customHeight="1" x14ac:dyDescent="0.25">
      <c r="A38" s="24">
        <v>5.0999999999999996</v>
      </c>
      <c r="B38" s="70" t="s">
        <v>12</v>
      </c>
      <c r="C38" s="71"/>
      <c r="D38" s="71"/>
      <c r="E38" s="71"/>
      <c r="F38" s="72"/>
      <c r="H38" s="51"/>
    </row>
    <row r="39" spans="1:10" ht="30" x14ac:dyDescent="0.25">
      <c r="A39" s="13" t="s">
        <v>13</v>
      </c>
      <c r="B39" s="41" t="s">
        <v>96</v>
      </c>
      <c r="C39" s="25" t="s">
        <v>16</v>
      </c>
      <c r="D39" s="26">
        <v>1</v>
      </c>
      <c r="E39" s="27"/>
      <c r="F39" s="28">
        <f>E39*D39</f>
        <v>0</v>
      </c>
      <c r="H39" s="51"/>
    </row>
    <row r="40" spans="1:10" ht="18" customHeight="1" x14ac:dyDescent="0.25">
      <c r="A40" s="13" t="s">
        <v>14</v>
      </c>
      <c r="B40" s="41" t="s">
        <v>82</v>
      </c>
      <c r="C40" s="14" t="s">
        <v>10</v>
      </c>
      <c r="D40" s="15">
        <v>9</v>
      </c>
      <c r="E40" s="16"/>
      <c r="F40" s="17">
        <f>+E40*D40</f>
        <v>0</v>
      </c>
      <c r="H40" s="56"/>
      <c r="I40" s="56"/>
    </row>
    <row r="41" spans="1:10" ht="18" customHeight="1" x14ac:dyDescent="0.25">
      <c r="A41" s="13" t="s">
        <v>29</v>
      </c>
      <c r="B41" s="41" t="s">
        <v>63</v>
      </c>
      <c r="C41" s="14" t="s">
        <v>10</v>
      </c>
      <c r="D41" s="15">
        <v>23.4</v>
      </c>
      <c r="E41" s="16"/>
      <c r="F41" s="17">
        <f t="shared" ref="F41:F43" si="4">+E41*D41</f>
        <v>0</v>
      </c>
      <c r="H41" s="56"/>
      <c r="I41" s="56"/>
    </row>
    <row r="42" spans="1:10" ht="45" x14ac:dyDescent="0.25">
      <c r="A42" s="13" t="s">
        <v>15</v>
      </c>
      <c r="B42" s="41" t="s">
        <v>124</v>
      </c>
      <c r="C42" s="14" t="s">
        <v>16</v>
      </c>
      <c r="D42" s="15">
        <v>1</v>
      </c>
      <c r="E42" s="16"/>
      <c r="F42" s="17">
        <f t="shared" si="4"/>
        <v>0</v>
      </c>
      <c r="H42" s="56"/>
      <c r="I42" s="56"/>
    </row>
    <row r="43" spans="1:10" ht="30.75" customHeight="1" x14ac:dyDescent="0.25">
      <c r="A43" s="13" t="s">
        <v>95</v>
      </c>
      <c r="B43" s="41" t="s">
        <v>97</v>
      </c>
      <c r="C43" s="14" t="s">
        <v>16</v>
      </c>
      <c r="D43" s="15">
        <v>6</v>
      </c>
      <c r="E43" s="16"/>
      <c r="F43" s="17">
        <f t="shared" si="4"/>
        <v>0</v>
      </c>
      <c r="H43" s="56"/>
      <c r="I43" s="56"/>
    </row>
    <row r="44" spans="1:10" ht="18" customHeight="1" x14ac:dyDescent="0.25">
      <c r="A44" s="24">
        <v>5.2</v>
      </c>
      <c r="B44" s="70" t="s">
        <v>17</v>
      </c>
      <c r="C44" s="71"/>
      <c r="D44" s="71"/>
      <c r="E44" s="71"/>
      <c r="F44" s="72"/>
      <c r="H44" s="51"/>
    </row>
    <row r="45" spans="1:10" ht="18" customHeight="1" x14ac:dyDescent="0.25">
      <c r="A45" s="13" t="s">
        <v>18</v>
      </c>
      <c r="B45" s="1" t="s">
        <v>83</v>
      </c>
      <c r="C45" s="14" t="s">
        <v>10</v>
      </c>
      <c r="D45" s="15">
        <v>17.809999999999999</v>
      </c>
      <c r="E45" s="16"/>
      <c r="F45" s="17">
        <f t="shared" ref="F45:F53" si="5">+E45*D45</f>
        <v>0</v>
      </c>
      <c r="H45" s="51"/>
    </row>
    <row r="46" spans="1:10" x14ac:dyDescent="0.25">
      <c r="A46" s="13" t="s">
        <v>19</v>
      </c>
      <c r="B46" s="2" t="s">
        <v>109</v>
      </c>
      <c r="C46" s="14" t="s">
        <v>10</v>
      </c>
      <c r="D46" s="15">
        <v>62.14</v>
      </c>
      <c r="E46" s="16"/>
      <c r="F46" s="17">
        <f t="shared" si="5"/>
        <v>0</v>
      </c>
      <c r="H46" s="51"/>
    </row>
    <row r="47" spans="1:10" ht="18" customHeight="1" x14ac:dyDescent="0.25">
      <c r="A47" s="13" t="s">
        <v>20</v>
      </c>
      <c r="B47" s="1" t="s">
        <v>86</v>
      </c>
      <c r="C47" s="14" t="s">
        <v>10</v>
      </c>
      <c r="D47" s="15">
        <v>5</v>
      </c>
      <c r="E47" s="16"/>
      <c r="F47" s="17">
        <f t="shared" si="5"/>
        <v>0</v>
      </c>
      <c r="H47" s="51"/>
    </row>
    <row r="48" spans="1:10" ht="18" customHeight="1" x14ac:dyDescent="0.25">
      <c r="A48" s="13" t="s">
        <v>21</v>
      </c>
      <c r="B48" s="1" t="s">
        <v>64</v>
      </c>
      <c r="C48" s="14" t="s">
        <v>16</v>
      </c>
      <c r="D48" s="15">
        <v>5</v>
      </c>
      <c r="E48" s="16"/>
      <c r="F48" s="17">
        <f t="shared" si="5"/>
        <v>0</v>
      </c>
      <c r="H48" s="51"/>
    </row>
    <row r="49" spans="1:8" ht="18" customHeight="1" x14ac:dyDescent="0.25">
      <c r="A49" s="13" t="s">
        <v>22</v>
      </c>
      <c r="B49" s="1" t="s">
        <v>85</v>
      </c>
      <c r="C49" s="14" t="s">
        <v>16</v>
      </c>
      <c r="D49" s="15">
        <v>5</v>
      </c>
      <c r="E49" s="16"/>
      <c r="F49" s="17">
        <f t="shared" si="5"/>
        <v>0</v>
      </c>
      <c r="H49" s="51"/>
    </row>
    <row r="50" spans="1:8" ht="18" customHeight="1" x14ac:dyDescent="0.25">
      <c r="A50" s="13" t="s">
        <v>23</v>
      </c>
      <c r="B50" s="1" t="s">
        <v>65</v>
      </c>
      <c r="C50" s="14" t="s">
        <v>16</v>
      </c>
      <c r="D50" s="15">
        <v>2</v>
      </c>
      <c r="E50" s="16"/>
      <c r="F50" s="17">
        <f t="shared" si="5"/>
        <v>0</v>
      </c>
      <c r="H50" s="51"/>
    </row>
    <row r="51" spans="1:8" ht="30" x14ac:dyDescent="0.25">
      <c r="A51" s="13" t="s">
        <v>52</v>
      </c>
      <c r="B51" s="2" t="s">
        <v>66</v>
      </c>
      <c r="C51" s="14" t="s">
        <v>16</v>
      </c>
      <c r="D51" s="15">
        <v>3</v>
      </c>
      <c r="E51" s="16"/>
      <c r="F51" s="17">
        <f t="shared" si="5"/>
        <v>0</v>
      </c>
      <c r="H51" s="51"/>
    </row>
    <row r="52" spans="1:8" ht="30" x14ac:dyDescent="0.25">
      <c r="A52" s="13" t="s">
        <v>53</v>
      </c>
      <c r="B52" s="2" t="s">
        <v>107</v>
      </c>
      <c r="C52" s="14" t="s">
        <v>16</v>
      </c>
      <c r="D52" s="15">
        <v>1</v>
      </c>
      <c r="E52" s="16"/>
      <c r="F52" s="17">
        <f t="shared" si="5"/>
        <v>0</v>
      </c>
      <c r="H52" s="51"/>
    </row>
    <row r="53" spans="1:8" ht="30" x14ac:dyDescent="0.25">
      <c r="A53" s="13" t="s">
        <v>84</v>
      </c>
      <c r="B53" s="1" t="s">
        <v>67</v>
      </c>
      <c r="C53" s="14" t="s">
        <v>16</v>
      </c>
      <c r="D53" s="15">
        <v>1</v>
      </c>
      <c r="E53" s="16"/>
      <c r="F53" s="17">
        <f t="shared" si="5"/>
        <v>0</v>
      </c>
      <c r="H53" s="51"/>
    </row>
    <row r="54" spans="1:8" ht="18" customHeight="1" x14ac:dyDescent="0.25">
      <c r="A54" s="24">
        <v>5.3</v>
      </c>
      <c r="B54" s="75" t="s">
        <v>24</v>
      </c>
      <c r="C54" s="71"/>
      <c r="D54" s="71"/>
      <c r="E54" s="71"/>
      <c r="F54" s="72"/>
      <c r="H54" s="51"/>
    </row>
    <row r="55" spans="1:8" ht="30" x14ac:dyDescent="0.25">
      <c r="A55" s="13" t="s">
        <v>25</v>
      </c>
      <c r="B55" s="42" t="s">
        <v>69</v>
      </c>
      <c r="C55" s="14" t="s">
        <v>16</v>
      </c>
      <c r="D55" s="15">
        <v>1</v>
      </c>
      <c r="E55" s="16"/>
      <c r="F55" s="17">
        <f t="shared" ref="F55:F60" si="6">+E55*D55</f>
        <v>0</v>
      </c>
      <c r="H55" s="51"/>
    </row>
    <row r="56" spans="1:8" x14ac:dyDescent="0.25">
      <c r="A56" s="13" t="s">
        <v>68</v>
      </c>
      <c r="B56" s="42" t="s">
        <v>70</v>
      </c>
      <c r="C56" s="29" t="s">
        <v>16</v>
      </c>
      <c r="D56" s="15">
        <v>1</v>
      </c>
      <c r="E56" s="30"/>
      <c r="F56" s="17">
        <f t="shared" si="6"/>
        <v>0</v>
      </c>
      <c r="H56" s="51"/>
    </row>
    <row r="57" spans="1:8" ht="18" customHeight="1" x14ac:dyDescent="0.25">
      <c r="A57" s="13" t="s">
        <v>26</v>
      </c>
      <c r="B57" s="43" t="s">
        <v>92</v>
      </c>
      <c r="C57" s="14" t="s">
        <v>16</v>
      </c>
      <c r="D57" s="15">
        <v>1</v>
      </c>
      <c r="E57" s="16"/>
      <c r="F57" s="17">
        <f t="shared" si="6"/>
        <v>0</v>
      </c>
      <c r="H57" s="51"/>
    </row>
    <row r="58" spans="1:8" ht="30" x14ac:dyDescent="0.25">
      <c r="A58" s="13" t="s">
        <v>101</v>
      </c>
      <c r="B58" s="43" t="s">
        <v>103</v>
      </c>
      <c r="C58" s="14" t="s">
        <v>16</v>
      </c>
      <c r="D58" s="15">
        <v>1</v>
      </c>
      <c r="E58" s="16"/>
      <c r="F58" s="17">
        <f t="shared" si="6"/>
        <v>0</v>
      </c>
      <c r="H58" s="51"/>
    </row>
    <row r="59" spans="1:8" ht="30" x14ac:dyDescent="0.25">
      <c r="A59" s="13" t="s">
        <v>102</v>
      </c>
      <c r="B59" s="39" t="s">
        <v>104</v>
      </c>
      <c r="C59" s="14" t="s">
        <v>16</v>
      </c>
      <c r="D59" s="15">
        <v>3</v>
      </c>
      <c r="E59" s="16"/>
      <c r="F59" s="17">
        <f t="shared" si="6"/>
        <v>0</v>
      </c>
      <c r="H59" s="51"/>
    </row>
    <row r="60" spans="1:8" ht="30" x14ac:dyDescent="0.25">
      <c r="A60" s="13" t="s">
        <v>117</v>
      </c>
      <c r="B60" s="39" t="s">
        <v>118</v>
      </c>
      <c r="C60" s="14" t="s">
        <v>16</v>
      </c>
      <c r="D60" s="15">
        <v>1</v>
      </c>
      <c r="E60" s="16"/>
      <c r="F60" s="17">
        <f t="shared" si="6"/>
        <v>0</v>
      </c>
      <c r="H60" s="51"/>
    </row>
    <row r="61" spans="1:8" ht="18" customHeight="1" x14ac:dyDescent="0.25">
      <c r="A61" s="68" t="s">
        <v>46</v>
      </c>
      <c r="B61" s="71"/>
      <c r="C61" s="71"/>
      <c r="D61" s="71"/>
      <c r="E61" s="71"/>
      <c r="F61" s="18">
        <f>+F59+F58+F57+F56+F55+F53+F52+F51+F50+F49+F48+F47+F46+F45+F43+F42+F41+F40+F39+F60</f>
        <v>0</v>
      </c>
      <c r="H61" s="52"/>
    </row>
    <row r="62" spans="1:8" ht="18" customHeight="1" x14ac:dyDescent="0.25">
      <c r="A62" s="24">
        <v>6</v>
      </c>
      <c r="B62" s="70" t="s">
        <v>27</v>
      </c>
      <c r="C62" s="71"/>
      <c r="D62" s="71"/>
      <c r="E62" s="71"/>
      <c r="F62" s="72"/>
      <c r="H62" s="52"/>
    </row>
    <row r="63" spans="1:8" ht="18" customHeight="1" x14ac:dyDescent="0.25">
      <c r="A63" s="24">
        <v>6.1</v>
      </c>
      <c r="B63" s="70" t="s">
        <v>28</v>
      </c>
      <c r="C63" s="71"/>
      <c r="D63" s="71"/>
      <c r="E63" s="71"/>
      <c r="F63" s="72"/>
    </row>
    <row r="64" spans="1:8" ht="44.25" customHeight="1" x14ac:dyDescent="0.25">
      <c r="A64" s="13" t="s">
        <v>78</v>
      </c>
      <c r="B64" s="1" t="s">
        <v>94</v>
      </c>
      <c r="C64" s="14" t="s">
        <v>2</v>
      </c>
      <c r="D64" s="15">
        <v>21.04</v>
      </c>
      <c r="E64" s="16"/>
      <c r="F64" s="17">
        <f t="shared" ref="F64:F66" si="7">+E64*D64</f>
        <v>0</v>
      </c>
      <c r="H64" s="52"/>
    </row>
    <row r="65" spans="1:8" ht="60" x14ac:dyDescent="0.25">
      <c r="A65" s="13" t="s">
        <v>79</v>
      </c>
      <c r="B65" s="1" t="s">
        <v>120</v>
      </c>
      <c r="C65" s="14" t="s">
        <v>2</v>
      </c>
      <c r="D65" s="15">
        <v>2.5</v>
      </c>
      <c r="E65" s="16"/>
      <c r="F65" s="17">
        <f t="shared" si="7"/>
        <v>0</v>
      </c>
    </row>
    <row r="66" spans="1:8" ht="45" x14ac:dyDescent="0.25">
      <c r="A66" s="13" t="s">
        <v>80</v>
      </c>
      <c r="B66" s="1" t="s">
        <v>116</v>
      </c>
      <c r="C66" s="14" t="s">
        <v>2</v>
      </c>
      <c r="D66" s="15">
        <v>3.3494999999999999</v>
      </c>
      <c r="E66" s="16"/>
      <c r="F66" s="17">
        <f t="shared" si="7"/>
        <v>0</v>
      </c>
    </row>
    <row r="67" spans="1:8" ht="18" customHeight="1" x14ac:dyDescent="0.25">
      <c r="A67" s="24">
        <v>6.2</v>
      </c>
      <c r="B67" s="70" t="s">
        <v>30</v>
      </c>
      <c r="C67" s="71"/>
      <c r="D67" s="71"/>
      <c r="E67" s="71"/>
      <c r="F67" s="72"/>
      <c r="H67" s="52"/>
    </row>
    <row r="68" spans="1:8" ht="18" customHeight="1" x14ac:dyDescent="0.25">
      <c r="A68" s="13" t="s">
        <v>81</v>
      </c>
      <c r="B68" s="41" t="s">
        <v>71</v>
      </c>
      <c r="C68" s="14" t="s">
        <v>2</v>
      </c>
      <c r="D68" s="15">
        <v>60.500000000000014</v>
      </c>
      <c r="E68" s="16"/>
      <c r="F68" s="17">
        <f t="shared" ref="F68" si="8">+E68*D68</f>
        <v>0</v>
      </c>
    </row>
    <row r="69" spans="1:8" ht="18" customHeight="1" x14ac:dyDescent="0.25">
      <c r="A69" s="68" t="s">
        <v>47</v>
      </c>
      <c r="B69" s="71"/>
      <c r="C69" s="71"/>
      <c r="D69" s="71"/>
      <c r="E69" s="71"/>
      <c r="F69" s="18">
        <f>+F64+F65+F68+F66</f>
        <v>0</v>
      </c>
      <c r="H69" s="52"/>
    </row>
    <row r="70" spans="1:8" ht="18" customHeight="1" x14ac:dyDescent="0.25">
      <c r="A70" s="24">
        <v>7</v>
      </c>
      <c r="B70" s="70" t="s">
        <v>31</v>
      </c>
      <c r="C70" s="71"/>
      <c r="D70" s="71"/>
      <c r="E70" s="71"/>
      <c r="F70" s="72"/>
      <c r="H70" s="52"/>
    </row>
    <row r="71" spans="1:8" ht="30" x14ac:dyDescent="0.25">
      <c r="A71" s="13">
        <v>7.1</v>
      </c>
      <c r="B71" s="44" t="s">
        <v>108</v>
      </c>
      <c r="C71" s="21" t="s">
        <v>8</v>
      </c>
      <c r="D71" s="19">
        <v>607.5071999999999</v>
      </c>
      <c r="E71" s="20"/>
      <c r="F71" s="23">
        <f t="shared" ref="F71:F75" si="9">+E71*D71</f>
        <v>0</v>
      </c>
    </row>
    <row r="72" spans="1:8" ht="30" x14ac:dyDescent="0.25">
      <c r="A72" s="13">
        <v>7.2</v>
      </c>
      <c r="B72" s="44" t="s">
        <v>119</v>
      </c>
      <c r="C72" s="21" t="s">
        <v>8</v>
      </c>
      <c r="D72" s="19">
        <v>175.95000000000002</v>
      </c>
      <c r="E72" s="20"/>
      <c r="F72" s="23">
        <f>+E72*D72</f>
        <v>0</v>
      </c>
    </row>
    <row r="73" spans="1:8" ht="30" x14ac:dyDescent="0.25">
      <c r="A73" s="13">
        <v>7.3</v>
      </c>
      <c r="B73" s="3" t="s">
        <v>133</v>
      </c>
      <c r="C73" s="14" t="s">
        <v>2</v>
      </c>
      <c r="D73" s="15">
        <v>115</v>
      </c>
      <c r="E73" s="16"/>
      <c r="F73" s="17">
        <f t="shared" si="9"/>
        <v>0</v>
      </c>
    </row>
    <row r="74" spans="1:8" x14ac:dyDescent="0.25">
      <c r="A74" s="13">
        <v>7.4</v>
      </c>
      <c r="B74" s="3" t="s">
        <v>132</v>
      </c>
      <c r="C74" s="14" t="s">
        <v>10</v>
      </c>
      <c r="D74" s="15">
        <v>29.299999999999997</v>
      </c>
      <c r="E74" s="16"/>
      <c r="F74" s="17">
        <f t="shared" si="9"/>
        <v>0</v>
      </c>
    </row>
    <row r="75" spans="1:8" ht="30" x14ac:dyDescent="0.25">
      <c r="A75" s="13">
        <v>7.5</v>
      </c>
      <c r="B75" s="3" t="s">
        <v>121</v>
      </c>
      <c r="C75" s="14" t="s">
        <v>10</v>
      </c>
      <c r="D75" s="15">
        <v>29.5</v>
      </c>
      <c r="E75" s="16"/>
      <c r="F75" s="17">
        <f t="shared" si="9"/>
        <v>0</v>
      </c>
    </row>
    <row r="76" spans="1:8" ht="18" customHeight="1" x14ac:dyDescent="0.25">
      <c r="A76" s="68" t="s">
        <v>48</v>
      </c>
      <c r="B76" s="71"/>
      <c r="C76" s="71"/>
      <c r="D76" s="71"/>
      <c r="E76" s="71"/>
      <c r="F76" s="18">
        <f>SUM(F71:F75)</f>
        <v>0</v>
      </c>
      <c r="H76" s="52"/>
    </row>
    <row r="77" spans="1:8" ht="18" customHeight="1" x14ac:dyDescent="0.25">
      <c r="A77" s="24">
        <v>8</v>
      </c>
      <c r="B77" s="70" t="s">
        <v>32</v>
      </c>
      <c r="C77" s="71"/>
      <c r="D77" s="71"/>
      <c r="E77" s="71"/>
      <c r="F77" s="72"/>
    </row>
    <row r="78" spans="1:8" ht="30" x14ac:dyDescent="0.25">
      <c r="A78" s="13">
        <v>8.1</v>
      </c>
      <c r="B78" s="3" t="s">
        <v>73</v>
      </c>
      <c r="C78" s="14" t="s">
        <v>33</v>
      </c>
      <c r="D78" s="15">
        <v>1</v>
      </c>
      <c r="E78" s="16"/>
      <c r="F78" s="17">
        <f>+E78*D78</f>
        <v>0</v>
      </c>
    </row>
    <row r="79" spans="1:8" ht="30" x14ac:dyDescent="0.25">
      <c r="A79" s="13">
        <v>8.1999999999999993</v>
      </c>
      <c r="B79" s="3" t="s">
        <v>111</v>
      </c>
      <c r="C79" s="14" t="s">
        <v>16</v>
      </c>
      <c r="D79" s="15">
        <v>1</v>
      </c>
      <c r="E79" s="16"/>
      <c r="F79" s="17">
        <f>+E79*D79</f>
        <v>0</v>
      </c>
    </row>
    <row r="80" spans="1:8" ht="30" x14ac:dyDescent="0.25">
      <c r="A80" s="13">
        <v>8.3000000000000007</v>
      </c>
      <c r="B80" s="3" t="s">
        <v>105</v>
      </c>
      <c r="C80" s="14" t="s">
        <v>33</v>
      </c>
      <c r="D80" s="15">
        <v>14</v>
      </c>
      <c r="E80" s="16"/>
      <c r="F80" s="17">
        <f>+E80*D80</f>
        <v>0</v>
      </c>
    </row>
    <row r="81" spans="1:9" ht="30" x14ac:dyDescent="0.25">
      <c r="A81" s="13">
        <v>8.4</v>
      </c>
      <c r="B81" s="3" t="s">
        <v>72</v>
      </c>
      <c r="C81" s="14" t="s">
        <v>33</v>
      </c>
      <c r="D81" s="15">
        <v>11</v>
      </c>
      <c r="E81" s="16"/>
      <c r="F81" s="17">
        <f>+E81*D81</f>
        <v>0</v>
      </c>
    </row>
    <row r="82" spans="1:9" ht="30" x14ac:dyDescent="0.25">
      <c r="A82" s="13">
        <v>8.5</v>
      </c>
      <c r="B82" s="3" t="s">
        <v>123</v>
      </c>
      <c r="C82" s="14" t="s">
        <v>16</v>
      </c>
      <c r="D82" s="15">
        <v>14</v>
      </c>
      <c r="E82" s="16"/>
      <c r="F82" s="17">
        <f t="shared" ref="F82:F83" si="10">+E82*D82</f>
        <v>0</v>
      </c>
    </row>
    <row r="83" spans="1:9" ht="30" x14ac:dyDescent="0.25">
      <c r="A83" s="13">
        <v>8.6</v>
      </c>
      <c r="B83" s="3" t="s">
        <v>106</v>
      </c>
      <c r="C83" s="14" t="s">
        <v>16</v>
      </c>
      <c r="D83" s="15">
        <v>2</v>
      </c>
      <c r="E83" s="16"/>
      <c r="F83" s="17">
        <f t="shared" si="10"/>
        <v>0</v>
      </c>
    </row>
    <row r="84" spans="1:9" ht="18" customHeight="1" x14ac:dyDescent="0.25">
      <c r="A84" s="68" t="s">
        <v>49</v>
      </c>
      <c r="B84" s="69"/>
      <c r="C84" s="69"/>
      <c r="D84" s="69"/>
      <c r="E84" s="69"/>
      <c r="F84" s="18">
        <f>SUM(F78:F83)</f>
        <v>0</v>
      </c>
      <c r="H84" s="52"/>
    </row>
    <row r="85" spans="1:9" ht="18" customHeight="1" x14ac:dyDescent="0.25">
      <c r="A85" s="24">
        <v>9</v>
      </c>
      <c r="B85" s="45" t="s">
        <v>34</v>
      </c>
      <c r="C85" s="14" t="s">
        <v>35</v>
      </c>
      <c r="D85" s="15">
        <v>1</v>
      </c>
      <c r="E85" s="16"/>
      <c r="F85" s="18">
        <f>+E85*D85</f>
        <v>0</v>
      </c>
      <c r="H85" s="52"/>
    </row>
    <row r="86" spans="1:9" ht="18" customHeight="1" thickBot="1" x14ac:dyDescent="0.3">
      <c r="A86" s="5"/>
      <c r="B86" s="6"/>
      <c r="C86" s="6"/>
      <c r="D86" s="7"/>
      <c r="E86" s="6"/>
      <c r="F86" s="8"/>
      <c r="H86" s="54"/>
    </row>
    <row r="87" spans="1:9" ht="18" customHeight="1" x14ac:dyDescent="0.25">
      <c r="A87" s="91" t="s">
        <v>50</v>
      </c>
      <c r="B87" s="74"/>
      <c r="C87" s="74"/>
      <c r="D87" s="74"/>
      <c r="E87" s="74"/>
      <c r="F87" s="62">
        <f>+F85+F84+F76+F69+F61+F36+F28+F25+F13</f>
        <v>0</v>
      </c>
      <c r="H87" s="57"/>
    </row>
    <row r="88" spans="1:9" ht="18" customHeight="1" x14ac:dyDescent="0.25">
      <c r="A88" s="67" t="s">
        <v>75</v>
      </c>
      <c r="B88" s="67"/>
      <c r="C88" s="67"/>
      <c r="D88" s="67"/>
      <c r="E88" s="31"/>
      <c r="F88" s="32">
        <f>+$F$87*E88</f>
        <v>0</v>
      </c>
      <c r="H88" s="58"/>
    </row>
    <row r="89" spans="1:9" ht="18" customHeight="1" x14ac:dyDescent="0.25">
      <c r="A89" s="69" t="s">
        <v>76</v>
      </c>
      <c r="B89" s="69"/>
      <c r="C89" s="69"/>
      <c r="D89" s="69"/>
      <c r="E89" s="31"/>
      <c r="F89" s="32">
        <f t="shared" ref="F89:F90" si="11">+$F$87*E89</f>
        <v>0</v>
      </c>
      <c r="H89" s="58"/>
    </row>
    <row r="90" spans="1:9" ht="18" customHeight="1" x14ac:dyDescent="0.25">
      <c r="A90" s="67" t="s">
        <v>77</v>
      </c>
      <c r="B90" s="67"/>
      <c r="C90" s="67"/>
      <c r="D90" s="67"/>
      <c r="E90" s="31"/>
      <c r="F90" s="32">
        <f t="shared" si="11"/>
        <v>0</v>
      </c>
      <c r="H90" s="58"/>
    </row>
    <row r="91" spans="1:9" ht="18" customHeight="1" x14ac:dyDescent="0.25">
      <c r="A91" s="67" t="s">
        <v>110</v>
      </c>
      <c r="B91" s="67"/>
      <c r="C91" s="67"/>
      <c r="D91" s="67"/>
      <c r="E91" s="31">
        <v>0.19</v>
      </c>
      <c r="F91" s="32">
        <f>+F90*E91</f>
        <v>0</v>
      </c>
      <c r="H91" s="58"/>
    </row>
    <row r="92" spans="1:9" ht="18" customHeight="1" x14ac:dyDescent="0.25">
      <c r="A92" s="78" t="s">
        <v>74</v>
      </c>
      <c r="B92" s="78"/>
      <c r="C92" s="78"/>
      <c r="D92" s="78"/>
      <c r="E92" s="78"/>
      <c r="F92" s="33">
        <f>+SUM(F88:F91)</f>
        <v>0</v>
      </c>
    </row>
    <row r="93" spans="1:9" ht="18" customHeight="1" thickBot="1" x14ac:dyDescent="0.3">
      <c r="A93" s="90" t="s">
        <v>51</v>
      </c>
      <c r="B93" s="77"/>
      <c r="C93" s="77"/>
      <c r="D93" s="77"/>
      <c r="E93" s="77"/>
      <c r="F93" s="63">
        <f>+F87+F92</f>
        <v>0</v>
      </c>
      <c r="H93" s="58"/>
      <c r="I93" s="59"/>
    </row>
    <row r="94" spans="1:9" ht="18" customHeight="1" x14ac:dyDescent="0.25"/>
    <row r="95" spans="1:9" ht="15" customHeight="1" x14ac:dyDescent="0.25"/>
  </sheetData>
  <mergeCells count="32">
    <mergeCell ref="B67:F67"/>
    <mergeCell ref="B26:F26"/>
    <mergeCell ref="A28:E28"/>
    <mergeCell ref="B29:F29"/>
    <mergeCell ref="A36:E36"/>
    <mergeCell ref="B37:F37"/>
    <mergeCell ref="B44:F44"/>
    <mergeCell ref="B54:F54"/>
    <mergeCell ref="A61:E61"/>
    <mergeCell ref="B62:F62"/>
    <mergeCell ref="B63:F63"/>
    <mergeCell ref="A92:E92"/>
    <mergeCell ref="A93:E93"/>
    <mergeCell ref="A69:E69"/>
    <mergeCell ref="B70:F70"/>
    <mergeCell ref="A76:E76"/>
    <mergeCell ref="B77:F77"/>
    <mergeCell ref="A84:E84"/>
    <mergeCell ref="A87:E87"/>
    <mergeCell ref="A88:D88"/>
    <mergeCell ref="A89:D89"/>
    <mergeCell ref="A90:D90"/>
    <mergeCell ref="A91:D91"/>
    <mergeCell ref="A1:F1"/>
    <mergeCell ref="A2:F2"/>
    <mergeCell ref="B38:F38"/>
    <mergeCell ref="A5:F5"/>
    <mergeCell ref="B7:F7"/>
    <mergeCell ref="A13:E13"/>
    <mergeCell ref="B14:F14"/>
    <mergeCell ref="A25:E25"/>
    <mergeCell ref="A3:D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A1631-A15E-4D5A-B887-3DA645720F1A}">
  <dimension ref="A1:J99"/>
  <sheetViews>
    <sheetView tabSelected="1" zoomScale="90" zoomScaleNormal="90" workbookViewId="0">
      <selection sqref="A1:F1"/>
    </sheetView>
  </sheetViews>
  <sheetFormatPr baseColWidth="10" defaultColWidth="12.5703125" defaultRowHeight="15" x14ac:dyDescent="0.25"/>
  <cols>
    <col min="1" max="1" width="7.28515625" style="34" customWidth="1"/>
    <col min="2" max="2" width="63.28515625" style="35" customWidth="1"/>
    <col min="3" max="3" width="9.28515625" style="35" customWidth="1"/>
    <col min="4" max="4" width="13.7109375" style="36" customWidth="1"/>
    <col min="5" max="5" width="13.5703125" style="35" customWidth="1"/>
    <col min="6" max="6" width="18.42578125" style="35" customWidth="1"/>
    <col min="7" max="7" width="6.5703125" style="35" customWidth="1"/>
    <col min="8" max="8" width="18.28515625" style="35" customWidth="1"/>
    <col min="9" max="9" width="19.85546875" style="35" customWidth="1"/>
    <col min="10" max="10" width="22" style="35" customWidth="1"/>
    <col min="11" max="16384" width="12.5703125" style="35"/>
  </cols>
  <sheetData>
    <row r="1" spans="1:9" ht="15" customHeight="1" x14ac:dyDescent="0.25">
      <c r="A1" s="79" t="s">
        <v>127</v>
      </c>
      <c r="B1" s="80"/>
      <c r="C1" s="80"/>
      <c r="D1" s="80"/>
      <c r="E1" s="80"/>
      <c r="F1" s="81"/>
      <c r="G1" s="40"/>
    </row>
    <row r="2" spans="1:9" ht="15" customHeight="1" x14ac:dyDescent="0.25">
      <c r="A2" s="82"/>
      <c r="B2" s="83"/>
      <c r="C2" s="83"/>
      <c r="D2" s="83"/>
      <c r="E2" s="83"/>
      <c r="F2" s="84"/>
      <c r="G2" s="49"/>
    </row>
    <row r="3" spans="1:9" ht="87.6" customHeight="1" x14ac:dyDescent="0.25">
      <c r="A3" s="92" t="s">
        <v>128</v>
      </c>
      <c r="B3" s="93"/>
      <c r="C3" s="93"/>
      <c r="D3" s="93"/>
      <c r="E3" s="60"/>
      <c r="F3" s="61"/>
      <c r="G3" s="60"/>
    </row>
    <row r="4" spans="1:9" ht="15.75" thickBot="1" x14ac:dyDescent="0.3">
      <c r="A4" s="5"/>
      <c r="B4" s="6"/>
      <c r="C4" s="6"/>
      <c r="D4" s="7"/>
      <c r="E4" s="6"/>
      <c r="F4" s="8"/>
    </row>
    <row r="5" spans="1:9" ht="25.5" customHeight="1" x14ac:dyDescent="0.25">
      <c r="A5" s="87" t="s">
        <v>130</v>
      </c>
      <c r="B5" s="88"/>
      <c r="C5" s="88"/>
      <c r="D5" s="88"/>
      <c r="E5" s="88"/>
      <c r="F5" s="89"/>
    </row>
    <row r="6" spans="1:9" x14ac:dyDescent="0.25">
      <c r="A6" s="9" t="s">
        <v>39</v>
      </c>
      <c r="B6" s="10" t="s">
        <v>0</v>
      </c>
      <c r="C6" s="10" t="s">
        <v>36</v>
      </c>
      <c r="D6" s="11" t="s">
        <v>37</v>
      </c>
      <c r="E6" s="10" t="s">
        <v>40</v>
      </c>
      <c r="F6" s="12" t="s">
        <v>41</v>
      </c>
    </row>
    <row r="7" spans="1:9" ht="18" customHeight="1" x14ac:dyDescent="0.25">
      <c r="A7" s="13">
        <v>1</v>
      </c>
      <c r="B7" s="70" t="s">
        <v>1</v>
      </c>
      <c r="C7" s="71"/>
      <c r="D7" s="71"/>
      <c r="E7" s="71"/>
      <c r="F7" s="72"/>
    </row>
    <row r="8" spans="1:9" ht="18" customHeight="1" x14ac:dyDescent="0.25">
      <c r="A8" s="13">
        <v>1.1000000000000001</v>
      </c>
      <c r="B8" s="37" t="s">
        <v>93</v>
      </c>
      <c r="C8" s="14" t="s">
        <v>2</v>
      </c>
      <c r="D8" s="15">
        <v>121.66</v>
      </c>
      <c r="E8" s="16"/>
      <c r="F8" s="17">
        <f t="shared" ref="F8:F12" si="0">+E8*D8</f>
        <v>0</v>
      </c>
      <c r="H8" s="51"/>
    </row>
    <row r="9" spans="1:9" ht="18" customHeight="1" x14ac:dyDescent="0.25">
      <c r="A9" s="13">
        <v>1.2</v>
      </c>
      <c r="B9" s="38" t="s">
        <v>3</v>
      </c>
      <c r="C9" s="14" t="s">
        <v>2</v>
      </c>
      <c r="D9" s="15">
        <v>121.66</v>
      </c>
      <c r="E9" s="16"/>
      <c r="F9" s="17">
        <f t="shared" si="0"/>
        <v>0</v>
      </c>
      <c r="H9" s="51"/>
    </row>
    <row r="10" spans="1:9" ht="36" customHeight="1" x14ac:dyDescent="0.25">
      <c r="A10" s="13">
        <v>1.3</v>
      </c>
      <c r="B10" s="1" t="s">
        <v>4</v>
      </c>
      <c r="C10" s="14" t="s">
        <v>5</v>
      </c>
      <c r="D10" s="15">
        <v>83.164324999999991</v>
      </c>
      <c r="E10" s="16"/>
      <c r="F10" s="17">
        <f t="shared" si="0"/>
        <v>0</v>
      </c>
      <c r="H10" s="51"/>
    </row>
    <row r="11" spans="1:9" ht="30" x14ac:dyDescent="0.25">
      <c r="A11" s="13">
        <v>1.4</v>
      </c>
      <c r="B11" s="39" t="s">
        <v>57</v>
      </c>
      <c r="C11" s="14" t="s">
        <v>5</v>
      </c>
      <c r="D11" s="15">
        <v>12.166</v>
      </c>
      <c r="E11" s="16"/>
      <c r="F11" s="17">
        <f>+E11*D11</f>
        <v>0</v>
      </c>
      <c r="H11" s="51"/>
      <c r="I11" s="52"/>
    </row>
    <row r="12" spans="1:9" x14ac:dyDescent="0.25">
      <c r="A12" s="13">
        <v>1.5</v>
      </c>
      <c r="B12" s="39" t="s">
        <v>90</v>
      </c>
      <c r="C12" s="14" t="s">
        <v>38</v>
      </c>
      <c r="D12" s="15">
        <v>24.332000000000001</v>
      </c>
      <c r="E12" s="16"/>
      <c r="F12" s="17">
        <f t="shared" si="0"/>
        <v>0</v>
      </c>
    </row>
    <row r="13" spans="1:9" ht="18" customHeight="1" x14ac:dyDescent="0.25">
      <c r="A13" s="68" t="s">
        <v>42</v>
      </c>
      <c r="B13" s="71"/>
      <c r="C13" s="71"/>
      <c r="D13" s="71"/>
      <c r="E13" s="71"/>
      <c r="F13" s="18">
        <f>+F12+F11+F10+F9+F8</f>
        <v>0</v>
      </c>
      <c r="H13" s="53"/>
    </row>
    <row r="14" spans="1:9" ht="18" customHeight="1" x14ac:dyDescent="0.25">
      <c r="A14" s="13">
        <v>2</v>
      </c>
      <c r="B14" s="70" t="s">
        <v>6</v>
      </c>
      <c r="C14" s="71"/>
      <c r="D14" s="71"/>
      <c r="E14" s="71"/>
      <c r="F14" s="72"/>
    </row>
    <row r="15" spans="1:9" ht="18" customHeight="1" x14ac:dyDescent="0.25">
      <c r="A15" s="13">
        <v>2.1</v>
      </c>
      <c r="B15" s="41" t="s">
        <v>55</v>
      </c>
      <c r="C15" s="14" t="s">
        <v>5</v>
      </c>
      <c r="D15" s="19">
        <v>1.8568249999999999</v>
      </c>
      <c r="E15" s="20"/>
      <c r="F15" s="23">
        <f t="shared" ref="F15:F24" si="1">+E15*D15</f>
        <v>0</v>
      </c>
      <c r="H15" s="51"/>
      <c r="I15" s="54"/>
    </row>
    <row r="16" spans="1:9" ht="30" x14ac:dyDescent="0.25">
      <c r="A16" s="13">
        <v>2.2000000000000002</v>
      </c>
      <c r="B16" s="41" t="s">
        <v>54</v>
      </c>
      <c r="C16" s="14" t="s">
        <v>5</v>
      </c>
      <c r="D16" s="19">
        <v>6.3052999999999999</v>
      </c>
      <c r="E16" s="20"/>
      <c r="F16" s="23">
        <f t="shared" si="1"/>
        <v>0</v>
      </c>
      <c r="H16" s="51"/>
      <c r="I16" s="54"/>
    </row>
    <row r="17" spans="1:10" ht="30" x14ac:dyDescent="0.25">
      <c r="A17" s="13">
        <v>2.2999999999999998</v>
      </c>
      <c r="B17" s="39" t="s">
        <v>112</v>
      </c>
      <c r="C17" s="14" t="s">
        <v>2</v>
      </c>
      <c r="D17" s="19">
        <v>116.55249999999999</v>
      </c>
      <c r="E17" s="20"/>
      <c r="F17" s="23">
        <f t="shared" si="1"/>
        <v>0</v>
      </c>
      <c r="H17" s="51"/>
      <c r="I17" s="54"/>
    </row>
    <row r="18" spans="1:10" ht="30" x14ac:dyDescent="0.25">
      <c r="A18" s="13">
        <v>2.4</v>
      </c>
      <c r="B18" s="41" t="s">
        <v>56</v>
      </c>
      <c r="C18" s="14" t="s">
        <v>5</v>
      </c>
      <c r="D18" s="19">
        <v>6.2099999999999991</v>
      </c>
      <c r="E18" s="20"/>
      <c r="F18" s="23">
        <f t="shared" si="1"/>
        <v>0</v>
      </c>
      <c r="H18" s="51"/>
      <c r="I18" s="54"/>
    </row>
    <row r="19" spans="1:10" ht="30" x14ac:dyDescent="0.25">
      <c r="A19" s="13">
        <v>2.5</v>
      </c>
      <c r="B19" s="41" t="s">
        <v>113</v>
      </c>
      <c r="C19" s="14" t="s">
        <v>5</v>
      </c>
      <c r="D19" s="19">
        <v>5.4350999999999994</v>
      </c>
      <c r="E19" s="20"/>
      <c r="F19" s="23">
        <f t="shared" si="1"/>
        <v>0</v>
      </c>
      <c r="H19" s="51"/>
      <c r="I19" s="54"/>
    </row>
    <row r="20" spans="1:10" ht="30" x14ac:dyDescent="0.25">
      <c r="A20" s="13">
        <v>2.6</v>
      </c>
      <c r="B20" s="41" t="s">
        <v>115</v>
      </c>
      <c r="C20" s="14" t="s">
        <v>5</v>
      </c>
      <c r="D20" s="19">
        <v>6.09375</v>
      </c>
      <c r="E20" s="20"/>
      <c r="F20" s="23">
        <f t="shared" si="1"/>
        <v>0</v>
      </c>
      <c r="H20" s="51"/>
      <c r="I20" s="54"/>
    </row>
    <row r="21" spans="1:10" ht="30" x14ac:dyDescent="0.25">
      <c r="A21" s="13">
        <v>2.7</v>
      </c>
      <c r="B21" s="39" t="s">
        <v>89</v>
      </c>
      <c r="C21" s="21" t="s">
        <v>10</v>
      </c>
      <c r="D21" s="19">
        <v>28</v>
      </c>
      <c r="E21" s="20"/>
      <c r="F21" s="23">
        <f t="shared" si="1"/>
        <v>0</v>
      </c>
      <c r="H21" s="51"/>
    </row>
    <row r="22" spans="1:10" ht="30" x14ac:dyDescent="0.25">
      <c r="A22" s="13">
        <v>2.8</v>
      </c>
      <c r="B22" s="39" t="s">
        <v>88</v>
      </c>
      <c r="C22" s="14" t="s">
        <v>10</v>
      </c>
      <c r="D22" s="15">
        <v>27.07</v>
      </c>
      <c r="E22" s="20"/>
      <c r="F22" s="17">
        <f t="shared" si="1"/>
        <v>0</v>
      </c>
      <c r="H22" s="51"/>
    </row>
    <row r="23" spans="1:10" ht="30" x14ac:dyDescent="0.25">
      <c r="A23" s="13">
        <v>2.9</v>
      </c>
      <c r="B23" s="39" t="s">
        <v>114</v>
      </c>
      <c r="C23" s="14" t="s">
        <v>2</v>
      </c>
      <c r="D23" s="15">
        <v>2.25</v>
      </c>
      <c r="E23" s="20"/>
      <c r="F23" s="17">
        <f t="shared" si="1"/>
        <v>0</v>
      </c>
      <c r="H23" s="51"/>
    </row>
    <row r="24" spans="1:10" x14ac:dyDescent="0.25">
      <c r="A24" s="22" t="s">
        <v>87</v>
      </c>
      <c r="B24" s="39" t="s">
        <v>98</v>
      </c>
      <c r="C24" s="14" t="s">
        <v>10</v>
      </c>
      <c r="D24" s="15">
        <v>3.4</v>
      </c>
      <c r="E24" s="20"/>
      <c r="F24" s="17">
        <f t="shared" si="1"/>
        <v>0</v>
      </c>
      <c r="H24" s="51"/>
      <c r="I24" s="55"/>
    </row>
    <row r="25" spans="1:10" ht="60" x14ac:dyDescent="0.25">
      <c r="A25" s="13">
        <v>2.11</v>
      </c>
      <c r="B25" s="39" t="s">
        <v>125</v>
      </c>
      <c r="C25" s="21" t="s">
        <v>10</v>
      </c>
      <c r="D25" s="19">
        <v>5.7249999999999996</v>
      </c>
      <c r="E25" s="20"/>
      <c r="F25" s="23">
        <f>E25*D25</f>
        <v>0</v>
      </c>
      <c r="H25" s="51"/>
      <c r="I25" s="55"/>
    </row>
    <row r="26" spans="1:10" ht="18" customHeight="1" x14ac:dyDescent="0.25">
      <c r="A26" s="68" t="s">
        <v>43</v>
      </c>
      <c r="B26" s="71"/>
      <c r="C26" s="71"/>
      <c r="D26" s="71"/>
      <c r="E26" s="71"/>
      <c r="F26" s="18">
        <f>+F24+F23+F22+F21+F20+F19+F18+F17+F16+F15+F25</f>
        <v>0</v>
      </c>
      <c r="H26" s="51"/>
      <c r="I26" s="46"/>
    </row>
    <row r="27" spans="1:10" ht="18" customHeight="1" x14ac:dyDescent="0.25">
      <c r="A27" s="13">
        <v>3</v>
      </c>
      <c r="B27" s="70" t="s">
        <v>7</v>
      </c>
      <c r="C27" s="71"/>
      <c r="D27" s="71"/>
      <c r="E27" s="71"/>
      <c r="F27" s="72"/>
      <c r="H27" s="51"/>
      <c r="I27" s="55"/>
    </row>
    <row r="28" spans="1:10" ht="18" customHeight="1" x14ac:dyDescent="0.25">
      <c r="A28" s="13">
        <v>3.1</v>
      </c>
      <c r="B28" s="38" t="s">
        <v>58</v>
      </c>
      <c r="C28" s="14" t="s">
        <v>8</v>
      </c>
      <c r="D28" s="19">
        <v>4532.58</v>
      </c>
      <c r="E28" s="20"/>
      <c r="F28" s="17">
        <f t="shared" ref="F28" si="2">+E28*D28</f>
        <v>0</v>
      </c>
      <c r="H28" s="51"/>
      <c r="I28" s="55"/>
    </row>
    <row r="29" spans="1:10" ht="18" customHeight="1" x14ac:dyDescent="0.25">
      <c r="A29" s="68" t="s">
        <v>44</v>
      </c>
      <c r="B29" s="71"/>
      <c r="C29" s="71"/>
      <c r="D29" s="71"/>
      <c r="E29" s="71"/>
      <c r="F29" s="18">
        <f>+F28</f>
        <v>0</v>
      </c>
      <c r="H29" s="51"/>
      <c r="I29" s="55"/>
    </row>
    <row r="30" spans="1:10" ht="18" customHeight="1" x14ac:dyDescent="0.25">
      <c r="A30" s="13">
        <v>4</v>
      </c>
      <c r="B30" s="70" t="s">
        <v>9</v>
      </c>
      <c r="C30" s="71"/>
      <c r="D30" s="71"/>
      <c r="E30" s="71"/>
      <c r="F30" s="72"/>
      <c r="H30" s="51"/>
    </row>
    <row r="31" spans="1:10" ht="30.75" customHeight="1" x14ac:dyDescent="0.25">
      <c r="A31" s="13">
        <v>4.0999999999999996</v>
      </c>
      <c r="B31" s="41" t="s">
        <v>60</v>
      </c>
      <c r="C31" s="14" t="s">
        <v>2</v>
      </c>
      <c r="D31" s="19">
        <v>182.36900000000003</v>
      </c>
      <c r="E31" s="16"/>
      <c r="F31" s="23">
        <f t="shared" ref="F31:F36" si="3">+E31*D31</f>
        <v>0</v>
      </c>
      <c r="H31" s="51"/>
      <c r="I31" s="51"/>
      <c r="J31" s="52"/>
    </row>
    <row r="32" spans="1:10" ht="18" customHeight="1" x14ac:dyDescent="0.25">
      <c r="A32" s="13">
        <v>4.2</v>
      </c>
      <c r="B32" s="41" t="s">
        <v>59</v>
      </c>
      <c r="C32" s="14" t="s">
        <v>2</v>
      </c>
      <c r="D32" s="19">
        <v>69.045000000000016</v>
      </c>
      <c r="E32" s="16"/>
      <c r="F32" s="23">
        <f t="shared" si="3"/>
        <v>0</v>
      </c>
      <c r="H32" s="51"/>
      <c r="I32" s="51"/>
      <c r="J32" s="52"/>
    </row>
    <row r="33" spans="1:10" ht="30" x14ac:dyDescent="0.25">
      <c r="A33" s="13">
        <v>4.3</v>
      </c>
      <c r="B33" s="41" t="s">
        <v>122</v>
      </c>
      <c r="C33" s="14" t="s">
        <v>2</v>
      </c>
      <c r="D33" s="15">
        <v>116.55249999999999</v>
      </c>
      <c r="E33" s="16"/>
      <c r="F33" s="23">
        <f t="shared" si="3"/>
        <v>0</v>
      </c>
      <c r="H33" s="51"/>
      <c r="I33" s="51"/>
      <c r="J33" s="52"/>
    </row>
    <row r="34" spans="1:10" ht="30" x14ac:dyDescent="0.25">
      <c r="A34" s="13">
        <v>4.4000000000000004</v>
      </c>
      <c r="B34" s="41" t="s">
        <v>61</v>
      </c>
      <c r="C34" s="14" t="s">
        <v>2</v>
      </c>
      <c r="D34" s="15">
        <v>3.3210000000000002</v>
      </c>
      <c r="E34" s="16"/>
      <c r="F34" s="17">
        <f t="shared" si="3"/>
        <v>0</v>
      </c>
      <c r="H34" s="51"/>
      <c r="I34" s="51"/>
      <c r="J34" s="52"/>
    </row>
    <row r="35" spans="1:10" ht="30" x14ac:dyDescent="0.25">
      <c r="A35" s="13">
        <v>4.5</v>
      </c>
      <c r="B35" s="1" t="s">
        <v>62</v>
      </c>
      <c r="C35" s="14" t="s">
        <v>2</v>
      </c>
      <c r="D35" s="15">
        <v>8.5500000000000007</v>
      </c>
      <c r="E35" s="16"/>
      <c r="F35" s="17">
        <f t="shared" si="3"/>
        <v>0</v>
      </c>
      <c r="H35" s="51"/>
      <c r="I35" s="51"/>
      <c r="J35" s="52"/>
    </row>
    <row r="36" spans="1:10" x14ac:dyDescent="0.25">
      <c r="A36" s="13">
        <v>4.5999999999999996</v>
      </c>
      <c r="B36" s="41" t="s">
        <v>91</v>
      </c>
      <c r="C36" s="14" t="s">
        <v>2</v>
      </c>
      <c r="D36" s="15">
        <v>1.6379999999999999</v>
      </c>
      <c r="E36" s="16"/>
      <c r="F36" s="17">
        <f t="shared" si="3"/>
        <v>0</v>
      </c>
      <c r="H36" s="51"/>
      <c r="I36" s="51"/>
      <c r="J36" s="52"/>
    </row>
    <row r="37" spans="1:10" ht="18" customHeight="1" x14ac:dyDescent="0.25">
      <c r="A37" s="68" t="s">
        <v>45</v>
      </c>
      <c r="B37" s="71"/>
      <c r="C37" s="71"/>
      <c r="D37" s="71"/>
      <c r="E37" s="71"/>
      <c r="F37" s="18">
        <f>+F36+F35+F34+F33+F32+F31</f>
        <v>0</v>
      </c>
      <c r="H37" s="51"/>
      <c r="I37" s="47"/>
      <c r="J37" s="52"/>
    </row>
    <row r="38" spans="1:10" ht="18" customHeight="1" x14ac:dyDescent="0.25">
      <c r="A38" s="24">
        <v>5</v>
      </c>
      <c r="B38" s="70" t="s">
        <v>11</v>
      </c>
      <c r="C38" s="71"/>
      <c r="D38" s="71"/>
      <c r="E38" s="71"/>
      <c r="F38" s="72"/>
      <c r="H38" s="51"/>
    </row>
    <row r="39" spans="1:10" ht="18" customHeight="1" x14ac:dyDescent="0.25">
      <c r="A39" s="24">
        <v>5.0999999999999996</v>
      </c>
      <c r="B39" s="70" t="s">
        <v>12</v>
      </c>
      <c r="C39" s="71"/>
      <c r="D39" s="71"/>
      <c r="E39" s="71"/>
      <c r="F39" s="72"/>
      <c r="H39" s="51"/>
    </row>
    <row r="40" spans="1:10" ht="30" x14ac:dyDescent="0.25">
      <c r="A40" s="13" t="s">
        <v>13</v>
      </c>
      <c r="B40" s="41" t="s">
        <v>96</v>
      </c>
      <c r="C40" s="25" t="s">
        <v>16</v>
      </c>
      <c r="D40" s="26">
        <v>1</v>
      </c>
      <c r="E40" s="27"/>
      <c r="F40" s="28">
        <f>E40*D40</f>
        <v>0</v>
      </c>
      <c r="H40" s="51"/>
    </row>
    <row r="41" spans="1:10" ht="18" customHeight="1" x14ac:dyDescent="0.25">
      <c r="A41" s="13" t="s">
        <v>14</v>
      </c>
      <c r="B41" s="41" t="s">
        <v>82</v>
      </c>
      <c r="C41" s="14" t="s">
        <v>10</v>
      </c>
      <c r="D41" s="15">
        <v>9</v>
      </c>
      <c r="E41" s="16"/>
      <c r="F41" s="17">
        <f t="shared" ref="F41:F44" si="4">+E41*D41</f>
        <v>0</v>
      </c>
      <c r="H41" s="56"/>
      <c r="I41" s="56"/>
    </row>
    <row r="42" spans="1:10" ht="18" customHeight="1" x14ac:dyDescent="0.25">
      <c r="A42" s="13" t="s">
        <v>29</v>
      </c>
      <c r="B42" s="41" t="s">
        <v>63</v>
      </c>
      <c r="C42" s="14" t="s">
        <v>10</v>
      </c>
      <c r="D42" s="15">
        <v>23.4</v>
      </c>
      <c r="E42" s="16"/>
      <c r="F42" s="17">
        <f t="shared" si="4"/>
        <v>0</v>
      </c>
      <c r="H42" s="56"/>
      <c r="I42" s="56"/>
    </row>
    <row r="43" spans="1:10" ht="45" x14ac:dyDescent="0.25">
      <c r="A43" s="13" t="s">
        <v>15</v>
      </c>
      <c r="B43" s="41" t="s">
        <v>124</v>
      </c>
      <c r="C43" s="14" t="s">
        <v>16</v>
      </c>
      <c r="D43" s="15">
        <v>1</v>
      </c>
      <c r="E43" s="16"/>
      <c r="F43" s="17">
        <f t="shared" si="4"/>
        <v>0</v>
      </c>
      <c r="H43" s="56"/>
      <c r="I43" s="56"/>
    </row>
    <row r="44" spans="1:10" ht="30.75" customHeight="1" x14ac:dyDescent="0.25">
      <c r="A44" s="13" t="s">
        <v>95</v>
      </c>
      <c r="B44" s="41" t="s">
        <v>97</v>
      </c>
      <c r="C44" s="14" t="s">
        <v>16</v>
      </c>
      <c r="D44" s="15">
        <v>6</v>
      </c>
      <c r="E44" s="16"/>
      <c r="F44" s="17">
        <f t="shared" si="4"/>
        <v>0</v>
      </c>
      <c r="H44" s="56"/>
      <c r="I44" s="56"/>
    </row>
    <row r="45" spans="1:10" ht="18" customHeight="1" x14ac:dyDescent="0.25">
      <c r="A45" s="24">
        <v>5.2</v>
      </c>
      <c r="B45" s="70" t="s">
        <v>17</v>
      </c>
      <c r="C45" s="71"/>
      <c r="D45" s="71"/>
      <c r="E45" s="71"/>
      <c r="F45" s="72"/>
      <c r="H45" s="51"/>
    </row>
    <row r="46" spans="1:10" ht="18" customHeight="1" x14ac:dyDescent="0.25">
      <c r="A46" s="13" t="s">
        <v>18</v>
      </c>
      <c r="B46" s="1" t="s">
        <v>83</v>
      </c>
      <c r="C46" s="14" t="s">
        <v>10</v>
      </c>
      <c r="D46" s="15">
        <v>17.809999999999999</v>
      </c>
      <c r="E46" s="16"/>
      <c r="F46" s="17">
        <f t="shared" ref="F46:F55" si="5">+E46*D46</f>
        <v>0</v>
      </c>
      <c r="H46" s="51"/>
    </row>
    <row r="47" spans="1:10" x14ac:dyDescent="0.25">
      <c r="A47" s="13" t="s">
        <v>19</v>
      </c>
      <c r="B47" s="2" t="s">
        <v>109</v>
      </c>
      <c r="C47" s="14" t="s">
        <v>10</v>
      </c>
      <c r="D47" s="15">
        <v>62.14</v>
      </c>
      <c r="E47" s="16"/>
      <c r="F47" s="17">
        <f t="shared" si="5"/>
        <v>0</v>
      </c>
      <c r="H47" s="51"/>
    </row>
    <row r="48" spans="1:10" ht="18" customHeight="1" x14ac:dyDescent="0.25">
      <c r="A48" s="13" t="s">
        <v>20</v>
      </c>
      <c r="B48" s="1" t="s">
        <v>86</v>
      </c>
      <c r="C48" s="14" t="s">
        <v>10</v>
      </c>
      <c r="D48" s="15">
        <v>5</v>
      </c>
      <c r="E48" s="16"/>
      <c r="F48" s="17">
        <f t="shared" si="5"/>
        <v>0</v>
      </c>
      <c r="H48" s="51"/>
    </row>
    <row r="49" spans="1:8" ht="18" customHeight="1" x14ac:dyDescent="0.25">
      <c r="A49" s="13" t="s">
        <v>21</v>
      </c>
      <c r="B49" s="1" t="s">
        <v>64</v>
      </c>
      <c r="C49" s="14" t="s">
        <v>16</v>
      </c>
      <c r="D49" s="15">
        <v>5</v>
      </c>
      <c r="E49" s="16"/>
      <c r="F49" s="17">
        <f t="shared" si="5"/>
        <v>0</v>
      </c>
      <c r="H49" s="51"/>
    </row>
    <row r="50" spans="1:8" ht="18" customHeight="1" x14ac:dyDescent="0.25">
      <c r="A50" s="13" t="s">
        <v>22</v>
      </c>
      <c r="B50" s="1" t="s">
        <v>85</v>
      </c>
      <c r="C50" s="14" t="s">
        <v>16</v>
      </c>
      <c r="D50" s="15">
        <v>5</v>
      </c>
      <c r="E50" s="16"/>
      <c r="F50" s="17">
        <f t="shared" si="5"/>
        <v>0</v>
      </c>
      <c r="H50" s="51"/>
    </row>
    <row r="51" spans="1:8" ht="18" customHeight="1" x14ac:dyDescent="0.25">
      <c r="A51" s="13" t="s">
        <v>23</v>
      </c>
      <c r="B51" s="1" t="s">
        <v>65</v>
      </c>
      <c r="C51" s="14" t="s">
        <v>16</v>
      </c>
      <c r="D51" s="15">
        <v>2</v>
      </c>
      <c r="E51" s="16"/>
      <c r="F51" s="17">
        <f t="shared" si="5"/>
        <v>0</v>
      </c>
      <c r="H51" s="51"/>
    </row>
    <row r="52" spans="1:8" ht="30" x14ac:dyDescent="0.25">
      <c r="A52" s="13" t="s">
        <v>52</v>
      </c>
      <c r="B52" s="2" t="s">
        <v>66</v>
      </c>
      <c r="C52" s="14" t="s">
        <v>16</v>
      </c>
      <c r="D52" s="15">
        <v>3</v>
      </c>
      <c r="E52" s="16"/>
      <c r="F52" s="17">
        <f t="shared" si="5"/>
        <v>0</v>
      </c>
      <c r="H52" s="51"/>
    </row>
    <row r="53" spans="1:8" ht="30" x14ac:dyDescent="0.25">
      <c r="A53" s="13" t="s">
        <v>53</v>
      </c>
      <c r="B53" s="2" t="s">
        <v>107</v>
      </c>
      <c r="C53" s="14" t="s">
        <v>16</v>
      </c>
      <c r="D53" s="15">
        <v>1</v>
      </c>
      <c r="E53" s="16"/>
      <c r="F53" s="17">
        <f t="shared" si="5"/>
        <v>0</v>
      </c>
      <c r="H53" s="51"/>
    </row>
    <row r="54" spans="1:8" ht="30" x14ac:dyDescent="0.25">
      <c r="A54" s="13" t="s">
        <v>84</v>
      </c>
      <c r="B54" s="2" t="s">
        <v>100</v>
      </c>
      <c r="C54" s="21" t="s">
        <v>16</v>
      </c>
      <c r="D54" s="19">
        <v>1</v>
      </c>
      <c r="E54" s="20"/>
      <c r="F54" s="23">
        <f t="shared" si="5"/>
        <v>0</v>
      </c>
      <c r="H54" s="51"/>
    </row>
    <row r="55" spans="1:8" ht="30" x14ac:dyDescent="0.25">
      <c r="A55" s="13" t="s">
        <v>99</v>
      </c>
      <c r="B55" s="1" t="s">
        <v>67</v>
      </c>
      <c r="C55" s="14" t="s">
        <v>16</v>
      </c>
      <c r="D55" s="15">
        <v>1</v>
      </c>
      <c r="E55" s="16"/>
      <c r="F55" s="17">
        <f t="shared" si="5"/>
        <v>0</v>
      </c>
      <c r="H55" s="51"/>
    </row>
    <row r="56" spans="1:8" ht="18" customHeight="1" x14ac:dyDescent="0.25">
      <c r="A56" s="24">
        <v>5.3</v>
      </c>
      <c r="B56" s="75" t="s">
        <v>24</v>
      </c>
      <c r="C56" s="71"/>
      <c r="D56" s="71"/>
      <c r="E56" s="71"/>
      <c r="F56" s="72"/>
      <c r="H56" s="51"/>
    </row>
    <row r="57" spans="1:8" ht="30" x14ac:dyDescent="0.25">
      <c r="A57" s="13" t="s">
        <v>25</v>
      </c>
      <c r="B57" s="42" t="s">
        <v>69</v>
      </c>
      <c r="C57" s="14" t="s">
        <v>16</v>
      </c>
      <c r="D57" s="15">
        <v>1</v>
      </c>
      <c r="E57" s="16"/>
      <c r="F57" s="17">
        <f t="shared" ref="F57:F62" si="6">+E57*D57</f>
        <v>0</v>
      </c>
      <c r="H57" s="51"/>
    </row>
    <row r="58" spans="1:8" x14ac:dyDescent="0.25">
      <c r="A58" s="13" t="s">
        <v>68</v>
      </c>
      <c r="B58" s="42" t="s">
        <v>70</v>
      </c>
      <c r="C58" s="29" t="s">
        <v>16</v>
      </c>
      <c r="D58" s="15">
        <v>1</v>
      </c>
      <c r="E58" s="30"/>
      <c r="F58" s="17">
        <f t="shared" si="6"/>
        <v>0</v>
      </c>
      <c r="H58" s="51"/>
    </row>
    <row r="59" spans="1:8" ht="18" customHeight="1" x14ac:dyDescent="0.25">
      <c r="A59" s="13" t="s">
        <v>26</v>
      </c>
      <c r="B59" s="43" t="s">
        <v>92</v>
      </c>
      <c r="C59" s="14" t="s">
        <v>16</v>
      </c>
      <c r="D59" s="15">
        <v>1</v>
      </c>
      <c r="E59" s="16"/>
      <c r="F59" s="17">
        <f t="shared" si="6"/>
        <v>0</v>
      </c>
      <c r="H59" s="51"/>
    </row>
    <row r="60" spans="1:8" ht="30" x14ac:dyDescent="0.25">
      <c r="A60" s="13" t="s">
        <v>101</v>
      </c>
      <c r="B60" s="43" t="s">
        <v>103</v>
      </c>
      <c r="C60" s="14" t="s">
        <v>16</v>
      </c>
      <c r="D60" s="15">
        <v>1</v>
      </c>
      <c r="E60" s="16"/>
      <c r="F60" s="17">
        <f t="shared" si="6"/>
        <v>0</v>
      </c>
      <c r="H60" s="51"/>
    </row>
    <row r="61" spans="1:8" ht="30" x14ac:dyDescent="0.25">
      <c r="A61" s="13" t="s">
        <v>102</v>
      </c>
      <c r="B61" s="39" t="s">
        <v>104</v>
      </c>
      <c r="C61" s="14" t="s">
        <v>16</v>
      </c>
      <c r="D61" s="15">
        <v>3</v>
      </c>
      <c r="E61" s="16"/>
      <c r="F61" s="17">
        <f t="shared" si="6"/>
        <v>0</v>
      </c>
      <c r="H61" s="51"/>
    </row>
    <row r="62" spans="1:8" ht="30" x14ac:dyDescent="0.25">
      <c r="A62" s="13" t="s">
        <v>117</v>
      </c>
      <c r="B62" s="39" t="s">
        <v>118</v>
      </c>
      <c r="C62" s="14" t="s">
        <v>16</v>
      </c>
      <c r="D62" s="15">
        <v>1</v>
      </c>
      <c r="E62" s="16"/>
      <c r="F62" s="17">
        <f t="shared" si="6"/>
        <v>0</v>
      </c>
      <c r="H62" s="51"/>
    </row>
    <row r="63" spans="1:8" ht="18" customHeight="1" x14ac:dyDescent="0.25">
      <c r="A63" s="68" t="s">
        <v>46</v>
      </c>
      <c r="B63" s="71"/>
      <c r="C63" s="71"/>
      <c r="D63" s="71"/>
      <c r="E63" s="71"/>
      <c r="F63" s="18">
        <f>+F61+F60+F59+F58+F57+F55+F54+F53+F52+F51+F50+F49+F48+F47+F46+F44+F43+F42+F41+F40+F62</f>
        <v>0</v>
      </c>
      <c r="H63" s="52"/>
    </row>
    <row r="64" spans="1:8" ht="18" customHeight="1" x14ac:dyDescent="0.25">
      <c r="A64" s="24">
        <v>6</v>
      </c>
      <c r="B64" s="70" t="s">
        <v>27</v>
      </c>
      <c r="C64" s="71"/>
      <c r="D64" s="71"/>
      <c r="E64" s="71"/>
      <c r="F64" s="72"/>
      <c r="H64" s="52"/>
    </row>
    <row r="65" spans="1:8" ht="18" customHeight="1" x14ac:dyDescent="0.25">
      <c r="A65" s="24">
        <v>6.1</v>
      </c>
      <c r="B65" s="70" t="s">
        <v>28</v>
      </c>
      <c r="C65" s="71"/>
      <c r="D65" s="71"/>
      <c r="E65" s="71"/>
      <c r="F65" s="72"/>
    </row>
    <row r="66" spans="1:8" ht="44.25" customHeight="1" x14ac:dyDescent="0.25">
      <c r="A66" s="13" t="s">
        <v>78</v>
      </c>
      <c r="B66" s="1" t="s">
        <v>94</v>
      </c>
      <c r="C66" s="14" t="s">
        <v>2</v>
      </c>
      <c r="D66" s="15">
        <v>21.04</v>
      </c>
      <c r="E66" s="16"/>
      <c r="F66" s="17">
        <f t="shared" ref="F66:F68" si="7">+E66*D66</f>
        <v>0</v>
      </c>
      <c r="H66" s="52"/>
    </row>
    <row r="67" spans="1:8" ht="60" x14ac:dyDescent="0.25">
      <c r="A67" s="13" t="s">
        <v>79</v>
      </c>
      <c r="B67" s="1" t="s">
        <v>120</v>
      </c>
      <c r="C67" s="14" t="s">
        <v>2</v>
      </c>
      <c r="D67" s="15">
        <v>2.5</v>
      </c>
      <c r="E67" s="16"/>
      <c r="F67" s="17">
        <f t="shared" si="7"/>
        <v>0</v>
      </c>
    </row>
    <row r="68" spans="1:8" ht="45" x14ac:dyDescent="0.25">
      <c r="A68" s="13" t="s">
        <v>80</v>
      </c>
      <c r="B68" s="1" t="s">
        <v>116</v>
      </c>
      <c r="C68" s="14" t="s">
        <v>2</v>
      </c>
      <c r="D68" s="15">
        <v>3.3494999999999999</v>
      </c>
      <c r="E68" s="16"/>
      <c r="F68" s="17">
        <f t="shared" si="7"/>
        <v>0</v>
      </c>
    </row>
    <row r="69" spans="1:8" ht="18" customHeight="1" x14ac:dyDescent="0.25">
      <c r="A69" s="24">
        <v>6.2</v>
      </c>
      <c r="B69" s="70" t="s">
        <v>30</v>
      </c>
      <c r="C69" s="71"/>
      <c r="D69" s="71"/>
      <c r="E69" s="71"/>
      <c r="F69" s="72"/>
      <c r="H69" s="52"/>
    </row>
    <row r="70" spans="1:8" ht="18" customHeight="1" x14ac:dyDescent="0.25">
      <c r="A70" s="13" t="s">
        <v>81</v>
      </c>
      <c r="B70" s="41" t="s">
        <v>71</v>
      </c>
      <c r="C70" s="14" t="s">
        <v>2</v>
      </c>
      <c r="D70" s="15">
        <v>60.500000000000014</v>
      </c>
      <c r="E70" s="16"/>
      <c r="F70" s="17">
        <f t="shared" ref="F70" si="8">+E70*D70</f>
        <v>0</v>
      </c>
    </row>
    <row r="71" spans="1:8" ht="18" customHeight="1" x14ac:dyDescent="0.25">
      <c r="A71" s="68" t="s">
        <v>47</v>
      </c>
      <c r="B71" s="71"/>
      <c r="C71" s="71"/>
      <c r="D71" s="71"/>
      <c r="E71" s="71"/>
      <c r="F71" s="18">
        <f>+F66+F67+F70+F68</f>
        <v>0</v>
      </c>
      <c r="H71" s="52"/>
    </row>
    <row r="72" spans="1:8" ht="18" customHeight="1" x14ac:dyDescent="0.25">
      <c r="A72" s="24">
        <v>7</v>
      </c>
      <c r="B72" s="70" t="s">
        <v>31</v>
      </c>
      <c r="C72" s="71"/>
      <c r="D72" s="71"/>
      <c r="E72" s="71"/>
      <c r="F72" s="72"/>
      <c r="H72" s="52"/>
    </row>
    <row r="73" spans="1:8" ht="30" x14ac:dyDescent="0.25">
      <c r="A73" s="13">
        <v>7.1</v>
      </c>
      <c r="B73" s="44" t="s">
        <v>108</v>
      </c>
      <c r="C73" s="21" t="s">
        <v>8</v>
      </c>
      <c r="D73" s="19">
        <v>607.5071999999999</v>
      </c>
      <c r="E73" s="20"/>
      <c r="F73" s="23">
        <f t="shared" ref="F73:F77" si="9">+E73*D73</f>
        <v>0</v>
      </c>
    </row>
    <row r="74" spans="1:8" ht="30" x14ac:dyDescent="0.25">
      <c r="A74" s="13">
        <v>7.2</v>
      </c>
      <c r="B74" s="44" t="s">
        <v>119</v>
      </c>
      <c r="C74" s="21" t="s">
        <v>8</v>
      </c>
      <c r="D74" s="19">
        <v>175.95000000000002</v>
      </c>
      <c r="E74" s="20"/>
      <c r="F74" s="23">
        <f t="shared" si="9"/>
        <v>0</v>
      </c>
    </row>
    <row r="75" spans="1:8" ht="30" x14ac:dyDescent="0.25">
      <c r="A75" s="13">
        <v>7.3</v>
      </c>
      <c r="B75" s="3" t="s">
        <v>133</v>
      </c>
      <c r="C75" s="14" t="s">
        <v>2</v>
      </c>
      <c r="D75" s="15">
        <v>115</v>
      </c>
      <c r="E75" s="16"/>
      <c r="F75" s="17">
        <f t="shared" si="9"/>
        <v>0</v>
      </c>
    </row>
    <row r="76" spans="1:8" x14ac:dyDescent="0.25">
      <c r="A76" s="13">
        <v>7.4</v>
      </c>
      <c r="B76" s="3" t="s">
        <v>132</v>
      </c>
      <c r="C76" s="14" t="s">
        <v>10</v>
      </c>
      <c r="D76" s="15">
        <v>29.299999999999997</v>
      </c>
      <c r="E76" s="16"/>
      <c r="F76" s="17">
        <f t="shared" si="9"/>
        <v>0</v>
      </c>
    </row>
    <row r="77" spans="1:8" ht="30" x14ac:dyDescent="0.25">
      <c r="A77" s="13">
        <v>7.5</v>
      </c>
      <c r="B77" s="3" t="s">
        <v>121</v>
      </c>
      <c r="C77" s="14" t="s">
        <v>10</v>
      </c>
      <c r="D77" s="15">
        <v>29.5</v>
      </c>
      <c r="E77" s="16"/>
      <c r="F77" s="17">
        <f t="shared" si="9"/>
        <v>0</v>
      </c>
    </row>
    <row r="78" spans="1:8" ht="18" customHeight="1" x14ac:dyDescent="0.25">
      <c r="A78" s="68" t="s">
        <v>48</v>
      </c>
      <c r="B78" s="71"/>
      <c r="C78" s="71"/>
      <c r="D78" s="71"/>
      <c r="E78" s="71"/>
      <c r="F78" s="18">
        <f>SUM(F73:F77)</f>
        <v>0</v>
      </c>
      <c r="H78" s="52"/>
    </row>
    <row r="79" spans="1:8" ht="18" customHeight="1" x14ac:dyDescent="0.25">
      <c r="A79" s="24">
        <v>8</v>
      </c>
      <c r="B79" s="70" t="s">
        <v>32</v>
      </c>
      <c r="C79" s="71"/>
      <c r="D79" s="71"/>
      <c r="E79" s="71"/>
      <c r="F79" s="72"/>
    </row>
    <row r="80" spans="1:8" ht="30" x14ac:dyDescent="0.25">
      <c r="A80" s="13">
        <v>8.1</v>
      </c>
      <c r="B80" s="3" t="s">
        <v>73</v>
      </c>
      <c r="C80" s="14" t="s">
        <v>33</v>
      </c>
      <c r="D80" s="15">
        <v>1</v>
      </c>
      <c r="E80" s="16"/>
      <c r="F80" s="17">
        <f t="shared" ref="F80:F85" si="10">+E80*D80</f>
        <v>0</v>
      </c>
    </row>
    <row r="81" spans="1:9" ht="30" x14ac:dyDescent="0.25">
      <c r="A81" s="13">
        <v>8.1999999999999993</v>
      </c>
      <c r="B81" s="3" t="s">
        <v>111</v>
      </c>
      <c r="C81" s="14" t="s">
        <v>16</v>
      </c>
      <c r="D81" s="15">
        <v>1</v>
      </c>
      <c r="E81" s="16"/>
      <c r="F81" s="17">
        <f t="shared" si="10"/>
        <v>0</v>
      </c>
    </row>
    <row r="82" spans="1:9" ht="30" x14ac:dyDescent="0.25">
      <c r="A82" s="13">
        <v>8.3000000000000007</v>
      </c>
      <c r="B82" s="3" t="s">
        <v>105</v>
      </c>
      <c r="C82" s="14" t="s">
        <v>33</v>
      </c>
      <c r="D82" s="15">
        <v>14</v>
      </c>
      <c r="E82" s="16"/>
      <c r="F82" s="17">
        <f t="shared" si="10"/>
        <v>0</v>
      </c>
    </row>
    <row r="83" spans="1:9" ht="30" x14ac:dyDescent="0.25">
      <c r="A83" s="13">
        <v>8.4</v>
      </c>
      <c r="B83" s="3" t="s">
        <v>72</v>
      </c>
      <c r="C83" s="14" t="s">
        <v>33</v>
      </c>
      <c r="D83" s="15">
        <v>11</v>
      </c>
      <c r="E83" s="16"/>
      <c r="F83" s="17">
        <f t="shared" si="10"/>
        <v>0</v>
      </c>
    </row>
    <row r="84" spans="1:9" ht="30" x14ac:dyDescent="0.25">
      <c r="A84" s="13">
        <v>8.5</v>
      </c>
      <c r="B84" s="3" t="s">
        <v>123</v>
      </c>
      <c r="C84" s="14" t="s">
        <v>16</v>
      </c>
      <c r="D84" s="15">
        <v>14</v>
      </c>
      <c r="E84" s="16"/>
      <c r="F84" s="17">
        <f t="shared" si="10"/>
        <v>0</v>
      </c>
    </row>
    <row r="85" spans="1:9" ht="30" x14ac:dyDescent="0.25">
      <c r="A85" s="13">
        <v>8.6</v>
      </c>
      <c r="B85" s="3" t="s">
        <v>106</v>
      </c>
      <c r="C85" s="14" t="s">
        <v>16</v>
      </c>
      <c r="D85" s="15">
        <v>2</v>
      </c>
      <c r="E85" s="16"/>
      <c r="F85" s="17">
        <f t="shared" si="10"/>
        <v>0</v>
      </c>
    </row>
    <row r="86" spans="1:9" ht="18" customHeight="1" x14ac:dyDescent="0.25">
      <c r="A86" s="68" t="s">
        <v>49</v>
      </c>
      <c r="B86" s="69"/>
      <c r="C86" s="69"/>
      <c r="D86" s="69"/>
      <c r="E86" s="69"/>
      <c r="F86" s="18">
        <f>SUM(F80:F85)</f>
        <v>0</v>
      </c>
      <c r="H86" s="52"/>
    </row>
    <row r="87" spans="1:9" ht="18" customHeight="1" x14ac:dyDescent="0.25">
      <c r="A87" s="24">
        <v>9</v>
      </c>
      <c r="B87" s="45" t="s">
        <v>34</v>
      </c>
      <c r="C87" s="14" t="s">
        <v>35</v>
      </c>
      <c r="D87" s="15">
        <v>1</v>
      </c>
      <c r="E87" s="16"/>
      <c r="F87" s="18">
        <f>+E87*D87</f>
        <v>0</v>
      </c>
      <c r="H87" s="52"/>
    </row>
    <row r="88" spans="1:9" ht="18" customHeight="1" thickBot="1" x14ac:dyDescent="0.3">
      <c r="A88" s="5"/>
      <c r="B88" s="6"/>
      <c r="C88" s="6"/>
      <c r="D88" s="7"/>
      <c r="E88" s="6"/>
      <c r="F88" s="8"/>
      <c r="H88" s="54"/>
    </row>
    <row r="89" spans="1:9" ht="18" customHeight="1" x14ac:dyDescent="0.25">
      <c r="A89" s="91" t="s">
        <v>50</v>
      </c>
      <c r="B89" s="74"/>
      <c r="C89" s="74"/>
      <c r="D89" s="74"/>
      <c r="E89" s="74"/>
      <c r="F89" s="62">
        <f>+F87+F86+F78+F71+F63+F37+F29+F26+F13</f>
        <v>0</v>
      </c>
      <c r="H89" s="57"/>
    </row>
    <row r="90" spans="1:9" ht="18" customHeight="1" x14ac:dyDescent="0.25">
      <c r="A90" s="67" t="s">
        <v>75</v>
      </c>
      <c r="B90" s="67"/>
      <c r="C90" s="67"/>
      <c r="D90" s="67"/>
      <c r="E90" s="31"/>
      <c r="F90" s="32">
        <f>+F89*E90</f>
        <v>0</v>
      </c>
      <c r="H90" s="58"/>
    </row>
    <row r="91" spans="1:9" ht="18" customHeight="1" x14ac:dyDescent="0.25">
      <c r="A91" s="69" t="s">
        <v>76</v>
      </c>
      <c r="B91" s="69"/>
      <c r="C91" s="69"/>
      <c r="D91" s="69"/>
      <c r="E91" s="31"/>
      <c r="F91" s="32">
        <f>+F89*E91</f>
        <v>0</v>
      </c>
      <c r="H91" s="58"/>
    </row>
    <row r="92" spans="1:9" ht="18" customHeight="1" x14ac:dyDescent="0.25">
      <c r="A92" s="67" t="s">
        <v>77</v>
      </c>
      <c r="B92" s="67"/>
      <c r="C92" s="67"/>
      <c r="D92" s="67"/>
      <c r="E92" s="31"/>
      <c r="F92" s="32">
        <f>+F89*E92</f>
        <v>0</v>
      </c>
      <c r="H92" s="58"/>
    </row>
    <row r="93" spans="1:9" ht="18" customHeight="1" x14ac:dyDescent="0.25">
      <c r="A93" s="67" t="s">
        <v>110</v>
      </c>
      <c r="B93" s="67"/>
      <c r="C93" s="67"/>
      <c r="D93" s="67"/>
      <c r="E93" s="31">
        <v>0.19</v>
      </c>
      <c r="F93" s="32">
        <f>+F92*E93</f>
        <v>0</v>
      </c>
      <c r="H93" s="58"/>
    </row>
    <row r="94" spans="1:9" ht="18" customHeight="1" x14ac:dyDescent="0.25">
      <c r="A94" s="78" t="s">
        <v>74</v>
      </c>
      <c r="B94" s="78"/>
      <c r="C94" s="78"/>
      <c r="D94" s="78"/>
      <c r="E94" s="78"/>
      <c r="F94" s="33">
        <f>+SUM(F90:F93)</f>
        <v>0</v>
      </c>
    </row>
    <row r="95" spans="1:9" ht="18" customHeight="1" thickBot="1" x14ac:dyDescent="0.3">
      <c r="A95" s="90" t="s">
        <v>51</v>
      </c>
      <c r="B95" s="77"/>
      <c r="C95" s="77"/>
      <c r="D95" s="77"/>
      <c r="E95" s="77"/>
      <c r="F95" s="63">
        <f>+F89+F94</f>
        <v>0</v>
      </c>
      <c r="H95" s="58"/>
      <c r="I95" s="59"/>
    </row>
    <row r="96" spans="1:9" ht="18" customHeight="1" x14ac:dyDescent="0.25"/>
    <row r="97" spans="6:6" ht="18" customHeight="1" x14ac:dyDescent="0.25">
      <c r="F97" s="48"/>
    </row>
    <row r="99" spans="6:6" ht="15" customHeight="1" x14ac:dyDescent="0.25"/>
  </sheetData>
  <mergeCells count="32">
    <mergeCell ref="A1:F1"/>
    <mergeCell ref="A2:F2"/>
    <mergeCell ref="B39:F39"/>
    <mergeCell ref="A5:F5"/>
    <mergeCell ref="B7:F7"/>
    <mergeCell ref="A13:E13"/>
    <mergeCell ref="B14:F14"/>
    <mergeCell ref="A26:E26"/>
    <mergeCell ref="B27:F27"/>
    <mergeCell ref="A29:E29"/>
    <mergeCell ref="B30:F30"/>
    <mergeCell ref="A37:E37"/>
    <mergeCell ref="B38:F38"/>
    <mergeCell ref="A3:D3"/>
    <mergeCell ref="A94:E94"/>
    <mergeCell ref="A95:E95"/>
    <mergeCell ref="A71:E71"/>
    <mergeCell ref="B72:F72"/>
    <mergeCell ref="A78:E78"/>
    <mergeCell ref="B79:F79"/>
    <mergeCell ref="A86:E86"/>
    <mergeCell ref="A89:E89"/>
    <mergeCell ref="A90:D90"/>
    <mergeCell ref="A91:D91"/>
    <mergeCell ref="A92:D92"/>
    <mergeCell ref="A93:D93"/>
    <mergeCell ref="B69:F69"/>
    <mergeCell ref="B45:F45"/>
    <mergeCell ref="B56:F56"/>
    <mergeCell ref="A63:E63"/>
    <mergeCell ref="B64:F64"/>
    <mergeCell ref="B65:F6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BB5B710EC95642953CBEBAAB49DA5C" ma:contentTypeVersion="11" ma:contentTypeDescription="Create a new document." ma:contentTypeScope="" ma:versionID="fd3f9d863a6ab08cb23623c6c4a618c3">
  <xsd:schema xmlns:xsd="http://www.w3.org/2001/XMLSchema" xmlns:xs="http://www.w3.org/2001/XMLSchema" xmlns:p="http://schemas.microsoft.com/office/2006/metadata/properties" xmlns:ns3="7592d753-d55e-4a9f-93cd-ef5282b5fd51" xmlns:ns4="f8016ec5-5f44-4a0e-a7e0-466b18821fae" targetNamespace="http://schemas.microsoft.com/office/2006/metadata/properties" ma:root="true" ma:fieldsID="0a3de916e374a3656ed89dc4fc9cf278" ns3:_="" ns4:_="">
    <xsd:import namespace="7592d753-d55e-4a9f-93cd-ef5282b5fd51"/>
    <xsd:import namespace="f8016ec5-5f44-4a0e-a7e0-466b18821f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92d753-d55e-4a9f-93cd-ef5282b5fd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16ec5-5f44-4a0e-a7e0-466b18821fa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D28E47-9BC4-4275-98EC-FD3B8C62E2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92d753-d55e-4a9f-93cd-ef5282b5fd51"/>
    <ds:schemaRef ds:uri="f8016ec5-5f44-4a0e-a7e0-466b18821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FD79E3-A41D-435E-AD1E-DF6FE35ADA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686B9-AD7B-42FD-AA99-B3A4CC4513AE}">
  <ds:schemaRefs>
    <ds:schemaRef ds:uri="7592d753-d55e-4a9f-93cd-ef5282b5fd51"/>
    <ds:schemaRef ds:uri="f8016ec5-5f44-4a0e-a7e0-466b18821fae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EL DONCELLO</vt:lpstr>
      <vt:lpstr>PUERTO RICO</vt:lpstr>
      <vt:lpstr>SAN VICENTE</vt:lpstr>
      <vt:lpstr>'EL DONCELLO'!Área_de_impresión</vt:lpstr>
      <vt:lpstr>'EL DONCELLO'!Títulos_a_imprimir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Jose Luis Betancourth</cp:lastModifiedBy>
  <cp:lastPrinted>2019-05-25T16:04:59Z</cp:lastPrinted>
  <dcterms:created xsi:type="dcterms:W3CDTF">2017-10-29T05:29:31Z</dcterms:created>
  <dcterms:modified xsi:type="dcterms:W3CDTF">2019-08-06T20:37:34Z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0x010100CFBB5B710EC95642953CBEBAAB49DA5C</vt:lpwstr>
  </property>
</Properties>
</file>