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unitednations-my.sharepoint.com/personal/adriana_garcia_un_org/Documents/UNODC - ADRIANA GARCIA/PROYECTOS/CAQUETÁ/ACAMAFRUT/LICITACIÓN ADQUISICIONES/ADENDA/ADENDA 2/"/>
    </mc:Choice>
  </mc:AlternateContent>
  <xr:revisionPtr revIDLastSave="0" documentId="8_{0D517CB9-A4C9-47AE-8D79-63DD242216E0}" xr6:coauthVersionLast="41" xr6:coauthVersionMax="41" xr10:uidLastSave="{00000000-0000-0000-0000-000000000000}"/>
  <bookViews>
    <workbookView xWindow="20370" yWindow="-120" windowWidth="20730" windowHeight="11160" xr2:uid="{00000000-000D-0000-FFFF-FFFF00000000}"/>
  </bookViews>
  <sheets>
    <sheet name="CARTAGENA DE CHAIRA" sheetId="4" r:id="rId1"/>
    <sheet name="MONTAÑITA" sheetId="6" r:id="rId2"/>
    <sheet name="SAN VICENTE DEL CAGUAN" sheetId="7" r:id="rId3"/>
  </sheets>
  <externalReferences>
    <externalReference r:id="rId4"/>
    <externalReference r:id="rId5"/>
  </externalReferences>
  <definedNames>
    <definedName name="_xlnm.Print_Area" localSheetId="0">'CARTAGENA DE CHAIRA'!$A$4:$F$109</definedName>
    <definedName name="_xlnm.Print_Titles" localSheetId="0">'CARTAGENA DE CHAIRA'!$4:$5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6" i="7" l="1"/>
  <c r="F96" i="7" s="1"/>
  <c r="D94" i="7"/>
  <c r="F94" i="7" s="1"/>
  <c r="D93" i="7"/>
  <c r="F93" i="7" s="1"/>
  <c r="D92" i="7"/>
  <c r="F92" i="7" s="1"/>
  <c r="D91" i="7"/>
  <c r="F91" i="7" s="1"/>
  <c r="D90" i="7"/>
  <c r="F90" i="7" s="1"/>
  <c r="D89" i="7"/>
  <c r="F89" i="7" s="1"/>
  <c r="D88" i="7"/>
  <c r="F88" i="7" s="1"/>
  <c r="D87" i="7"/>
  <c r="F87" i="7" s="1"/>
  <c r="D84" i="7"/>
  <c r="F84" i="7" s="1"/>
  <c r="D83" i="7"/>
  <c r="F83" i="7" s="1"/>
  <c r="D82" i="7"/>
  <c r="F82" i="7" s="1"/>
  <c r="D81" i="7"/>
  <c r="F81" i="7" s="1"/>
  <c r="D80" i="7"/>
  <c r="F80" i="7" s="1"/>
  <c r="D77" i="7"/>
  <c r="F77" i="7" s="1"/>
  <c r="D76" i="7"/>
  <c r="F76" i="7" s="1"/>
  <c r="D75" i="7"/>
  <c r="F75" i="7" s="1"/>
  <c r="D74" i="7"/>
  <c r="F74" i="7" s="1"/>
  <c r="D72" i="7"/>
  <c r="F72" i="7" s="1"/>
  <c r="D71" i="7"/>
  <c r="F71" i="7" s="1"/>
  <c r="D70" i="7"/>
  <c r="F70" i="7" s="1"/>
  <c r="D66" i="7"/>
  <c r="F66" i="7" s="1"/>
  <c r="D65" i="7"/>
  <c r="F65" i="7" s="1"/>
  <c r="D64" i="7"/>
  <c r="F64" i="7" s="1"/>
  <c r="D63" i="7"/>
  <c r="F63" i="7" s="1"/>
  <c r="D62" i="7"/>
  <c r="F62" i="7" s="1"/>
  <c r="D60" i="7"/>
  <c r="F60" i="7" s="1"/>
  <c r="D59" i="7"/>
  <c r="F59" i="7" s="1"/>
  <c r="D58" i="7"/>
  <c r="F58" i="7" s="1"/>
  <c r="D57" i="7"/>
  <c r="F57" i="7" s="1"/>
  <c r="D56" i="7"/>
  <c r="F56" i="7" s="1"/>
  <c r="D55" i="7"/>
  <c r="F55" i="7" s="1"/>
  <c r="D54" i="7"/>
  <c r="F54" i="7" s="1"/>
  <c r="D53" i="7"/>
  <c r="F53" i="7" s="1"/>
  <c r="D52" i="7"/>
  <c r="F52" i="7" s="1"/>
  <c r="D51" i="7"/>
  <c r="F51" i="7" s="1"/>
  <c r="D49" i="7"/>
  <c r="F49" i="7" s="1"/>
  <c r="D48" i="7"/>
  <c r="F48" i="7" s="1"/>
  <c r="D47" i="7"/>
  <c r="F47" i="7" s="1"/>
  <c r="D46" i="7"/>
  <c r="F46" i="7" s="1"/>
  <c r="D45" i="7"/>
  <c r="F45" i="7" s="1"/>
  <c r="D41" i="7"/>
  <c r="F41" i="7" s="1"/>
  <c r="D40" i="7"/>
  <c r="F40" i="7" s="1"/>
  <c r="D39" i="7"/>
  <c r="F39" i="7" s="1"/>
  <c r="D38" i="7"/>
  <c r="F38" i="7" s="1"/>
  <c r="D37" i="7"/>
  <c r="F37" i="7" s="1"/>
  <c r="D36" i="7"/>
  <c r="F36" i="7" s="1"/>
  <c r="D35" i="7"/>
  <c r="F35" i="7" s="1"/>
  <c r="D34" i="7"/>
  <c r="F34" i="7" s="1"/>
  <c r="D33" i="7"/>
  <c r="F33" i="7" s="1"/>
  <c r="D30" i="7"/>
  <c r="F30" i="7" s="1"/>
  <c r="F31" i="7" s="1"/>
  <c r="D27" i="7"/>
  <c r="F27" i="7" s="1"/>
  <c r="D26" i="7"/>
  <c r="F26" i="7" s="1"/>
  <c r="D25" i="7"/>
  <c r="F25" i="7" s="1"/>
  <c r="D24" i="7"/>
  <c r="F24" i="7" s="1"/>
  <c r="D23" i="7"/>
  <c r="F23" i="7" s="1"/>
  <c r="D22" i="7"/>
  <c r="F22" i="7" s="1"/>
  <c r="D21" i="7"/>
  <c r="F21" i="7" s="1"/>
  <c r="D20" i="7"/>
  <c r="F20" i="7" s="1"/>
  <c r="D19" i="7"/>
  <c r="F19" i="7" s="1"/>
  <c r="D18" i="7"/>
  <c r="F18" i="7" s="1"/>
  <c r="D17" i="7"/>
  <c r="F17" i="7" s="1"/>
  <c r="D16" i="7"/>
  <c r="F16" i="7" s="1"/>
  <c r="D15" i="7"/>
  <c r="F15" i="7" s="1"/>
  <c r="D12" i="7"/>
  <c r="F12" i="7" s="1"/>
  <c r="D11" i="7"/>
  <c r="F11" i="7" s="1"/>
  <c r="D10" i="7"/>
  <c r="F10" i="7" s="1"/>
  <c r="D9" i="7"/>
  <c r="F9" i="7" s="1"/>
  <c r="D8" i="7"/>
  <c r="F8" i="7" s="1"/>
  <c r="F42" i="7" l="1"/>
  <c r="F95" i="7"/>
  <c r="F28" i="7"/>
  <c r="F85" i="7"/>
  <c r="F67" i="7"/>
  <c r="F78" i="7"/>
  <c r="F13" i="7"/>
  <c r="F98" i="7" l="1"/>
  <c r="F100" i="7" s="1"/>
  <c r="F99" i="7" l="1"/>
  <c r="F101" i="7"/>
  <c r="F102" i="7" s="1"/>
  <c r="D95" i="6"/>
  <c r="F95" i="6" s="1"/>
  <c r="D93" i="6"/>
  <c r="F93" i="6" s="1"/>
  <c r="D92" i="6"/>
  <c r="F92" i="6" s="1"/>
  <c r="D91" i="6"/>
  <c r="F91" i="6" s="1"/>
  <c r="D90" i="6"/>
  <c r="F90" i="6" s="1"/>
  <c r="D89" i="6"/>
  <c r="F89" i="6" s="1"/>
  <c r="D88" i="6"/>
  <c r="F88" i="6" s="1"/>
  <c r="D87" i="6"/>
  <c r="F87" i="6" s="1"/>
  <c r="D86" i="6"/>
  <c r="F86" i="6" s="1"/>
  <c r="D83" i="6"/>
  <c r="F83" i="6" s="1"/>
  <c r="D82" i="6"/>
  <c r="F82" i="6" s="1"/>
  <c r="D81" i="6"/>
  <c r="F81" i="6" s="1"/>
  <c r="D80" i="6"/>
  <c r="F80" i="6" s="1"/>
  <c r="D79" i="6"/>
  <c r="F79" i="6" s="1"/>
  <c r="D76" i="6"/>
  <c r="F76" i="6" s="1"/>
  <c r="D75" i="6"/>
  <c r="F75" i="6" s="1"/>
  <c r="D74" i="6"/>
  <c r="F74" i="6" s="1"/>
  <c r="D73" i="6"/>
  <c r="F73" i="6" s="1"/>
  <c r="D71" i="6"/>
  <c r="F71" i="6" s="1"/>
  <c r="D70" i="6"/>
  <c r="F70" i="6" s="1"/>
  <c r="D69" i="6"/>
  <c r="F69" i="6" s="1"/>
  <c r="D65" i="6"/>
  <c r="F65" i="6" s="1"/>
  <c r="D64" i="6"/>
  <c r="F64" i="6" s="1"/>
  <c r="D63" i="6"/>
  <c r="F63" i="6" s="1"/>
  <c r="D62" i="6"/>
  <c r="F62" i="6" s="1"/>
  <c r="D61" i="6"/>
  <c r="F61" i="6" s="1"/>
  <c r="D59" i="6"/>
  <c r="F59" i="6" s="1"/>
  <c r="D58" i="6"/>
  <c r="F58" i="6" s="1"/>
  <c r="D57" i="6"/>
  <c r="F57" i="6" s="1"/>
  <c r="D56" i="6"/>
  <c r="F56" i="6" s="1"/>
  <c r="D55" i="6"/>
  <c r="F55" i="6" s="1"/>
  <c r="D54" i="6"/>
  <c r="F54" i="6" s="1"/>
  <c r="D53" i="6"/>
  <c r="F53" i="6" s="1"/>
  <c r="D52" i="6"/>
  <c r="F52" i="6" s="1"/>
  <c r="D51" i="6"/>
  <c r="F51" i="6" s="1"/>
  <c r="D50" i="6"/>
  <c r="F50" i="6" s="1"/>
  <c r="D48" i="6"/>
  <c r="F48" i="6" s="1"/>
  <c r="D47" i="6"/>
  <c r="F47" i="6" s="1"/>
  <c r="D46" i="6"/>
  <c r="F46" i="6" s="1"/>
  <c r="D45" i="6"/>
  <c r="F45" i="6" s="1"/>
  <c r="D44" i="6"/>
  <c r="F44" i="6" s="1"/>
  <c r="D40" i="6"/>
  <c r="F40" i="6" s="1"/>
  <c r="D39" i="6"/>
  <c r="F39" i="6" s="1"/>
  <c r="D38" i="6"/>
  <c r="F38" i="6" s="1"/>
  <c r="D37" i="6"/>
  <c r="F37" i="6" s="1"/>
  <c r="D36" i="6"/>
  <c r="F36" i="6" s="1"/>
  <c r="D35" i="6"/>
  <c r="F35" i="6" s="1"/>
  <c r="D34" i="6"/>
  <c r="F34" i="6" s="1"/>
  <c r="D33" i="6"/>
  <c r="F33" i="6" s="1"/>
  <c r="D32" i="6"/>
  <c r="F32" i="6" s="1"/>
  <c r="D29" i="6"/>
  <c r="F29" i="6" s="1"/>
  <c r="F30" i="6" s="1"/>
  <c r="D26" i="6"/>
  <c r="F26" i="6" s="1"/>
  <c r="D25" i="6"/>
  <c r="F25" i="6" s="1"/>
  <c r="D24" i="6"/>
  <c r="F24" i="6" s="1"/>
  <c r="D23" i="6"/>
  <c r="F23" i="6" s="1"/>
  <c r="D22" i="6"/>
  <c r="F22" i="6" s="1"/>
  <c r="D21" i="6"/>
  <c r="F21" i="6" s="1"/>
  <c r="D20" i="6"/>
  <c r="F20" i="6" s="1"/>
  <c r="D19" i="6"/>
  <c r="F19" i="6" s="1"/>
  <c r="D18" i="6"/>
  <c r="F18" i="6" s="1"/>
  <c r="D17" i="6"/>
  <c r="F17" i="6" s="1"/>
  <c r="D16" i="6"/>
  <c r="F16" i="6" s="1"/>
  <c r="D15" i="6"/>
  <c r="F15" i="6" s="1"/>
  <c r="D14" i="6"/>
  <c r="F14" i="6" s="1"/>
  <c r="D11" i="6"/>
  <c r="F11" i="6" s="1"/>
  <c r="D10" i="6"/>
  <c r="F10" i="6" s="1"/>
  <c r="D9" i="6"/>
  <c r="F9" i="6" s="1"/>
  <c r="D8" i="6"/>
  <c r="F8" i="6" s="1"/>
  <c r="D7" i="6"/>
  <c r="F7" i="6" s="1"/>
  <c r="F103" i="7" l="1"/>
  <c r="F104" i="7" s="1"/>
  <c r="F41" i="6"/>
  <c r="F66" i="6"/>
  <c r="F27" i="6"/>
  <c r="F94" i="6"/>
  <c r="F77" i="6"/>
  <c r="F84" i="6"/>
  <c r="F12" i="6"/>
  <c r="F97" i="6" l="1"/>
  <c r="F100" i="6" s="1"/>
  <c r="F101" i="6" s="1"/>
  <c r="F98" i="6" l="1"/>
  <c r="F99" i="6"/>
  <c r="F102" i="6" s="1"/>
  <c r="F103" i="6" s="1"/>
  <c r="F94" i="4"/>
  <c r="F93" i="4"/>
  <c r="F92" i="4"/>
  <c r="F88" i="4"/>
  <c r="F65" i="4" l="1"/>
  <c r="F66" i="4" l="1"/>
  <c r="F45" i="4"/>
  <c r="F84" i="4" l="1"/>
  <c r="F12" i="4" l="1"/>
  <c r="F91" i="4" l="1"/>
  <c r="F55" i="4" l="1"/>
  <c r="F51" i="4"/>
  <c r="F83" i="4" l="1"/>
  <c r="F82" i="4" l="1"/>
  <c r="F71" i="4" l="1"/>
  <c r="F46" i="4"/>
  <c r="F60" i="4" l="1"/>
  <c r="F74" i="4" l="1"/>
  <c r="F96" i="4"/>
  <c r="F58" i="4" l="1"/>
  <c r="F26" i="4"/>
  <c r="F90" i="4"/>
  <c r="F81" i="4"/>
  <c r="F75" i="4"/>
  <c r="F8" i="4"/>
  <c r="F76" i="4"/>
  <c r="F64" i="4"/>
  <c r="F11" i="4"/>
  <c r="F27" i="4" l="1"/>
  <c r="F25" i="4"/>
  <c r="F10" i="4"/>
  <c r="F80" i="4"/>
  <c r="F85" i="4" s="1"/>
  <c r="F23" i="4"/>
  <c r="F24" i="4"/>
  <c r="F36" i="4"/>
  <c r="F38" i="4"/>
  <c r="F37" i="4"/>
  <c r="F39" i="4"/>
  <c r="F30" i="4"/>
  <c r="F31" i="4" s="1"/>
  <c r="F77" i="4"/>
  <c r="F87" i="4"/>
  <c r="F54" i="4"/>
  <c r="F52" i="4"/>
  <c r="F49" i="4"/>
  <c r="F9" i="4"/>
  <c r="F56" i="4"/>
  <c r="F63" i="4"/>
  <c r="F53" i="4"/>
  <c r="F62" i="4"/>
  <c r="F47" i="4"/>
  <c r="F48" i="4"/>
  <c r="F72" i="4"/>
  <c r="F57" i="4"/>
  <c r="F70" i="4"/>
  <c r="F13" i="4" l="1"/>
  <c r="F78" i="4"/>
  <c r="F59" i="4"/>
  <c r="F67" i="4" s="1"/>
  <c r="F89" i="4"/>
  <c r="F95" i="4" s="1"/>
  <c r="F34" i="4"/>
  <c r="F33" i="4"/>
  <c r="F17" i="4"/>
  <c r="F40" i="4"/>
  <c r="F35" i="4"/>
  <c r="F41" i="4"/>
  <c r="F15" i="4"/>
  <c r="F21" i="4"/>
  <c r="F16" i="4"/>
  <c r="F19" i="4"/>
  <c r="F42" i="4" l="1"/>
  <c r="F20" i="4"/>
  <c r="F18" i="4"/>
  <c r="F22" i="4"/>
  <c r="F28" i="4" l="1"/>
  <c r="F98" i="4" s="1"/>
  <c r="F100" i="4" s="1"/>
  <c r="F101" i="4" l="1"/>
  <c r="F102" i="4" s="1"/>
  <c r="F99" i="4"/>
  <c r="F103" i="4" l="1"/>
  <c r="F104" i="4" s="1"/>
</calcChain>
</file>

<file path=xl/sharedStrings.xml><?xml version="1.0" encoding="utf-8"?>
<sst xmlns="http://schemas.openxmlformats.org/spreadsheetml/2006/main" count="627" uniqueCount="154">
  <si>
    <t>DESCRIPCIÓN</t>
  </si>
  <si>
    <t>PRELIMINARES</t>
  </si>
  <si>
    <t>M^2</t>
  </si>
  <si>
    <t>Localización y replanteo</t>
  </si>
  <si>
    <t>Excav. manual (Mat. Com. y cong. Inc. ret. de escomb. H=&lt;1.5 m)</t>
  </si>
  <si>
    <t>M^3</t>
  </si>
  <si>
    <t>ESTRUCTURAS EN CONCRETO</t>
  </si>
  <si>
    <t xml:space="preserve">ACERO </t>
  </si>
  <si>
    <t>KG</t>
  </si>
  <si>
    <t>MAMPOSTERÍA Y PISOS</t>
  </si>
  <si>
    <t>ML</t>
  </si>
  <si>
    <t>COMPONENTE HIDRAULICO</t>
  </si>
  <si>
    <t>INSTALACIONES HIDROSANITARIAS</t>
  </si>
  <si>
    <t>5,1,1</t>
  </si>
  <si>
    <t>5,1,2</t>
  </si>
  <si>
    <t>5,1,4</t>
  </si>
  <si>
    <t>UN</t>
  </si>
  <si>
    <t xml:space="preserve">DESAGUES E INST. SANITARIAS </t>
  </si>
  <si>
    <t>5,2,1</t>
  </si>
  <si>
    <t>5,2,2</t>
  </si>
  <si>
    <t>5,2,3</t>
  </si>
  <si>
    <t>5,2,4</t>
  </si>
  <si>
    <t>5,2,5</t>
  </si>
  <si>
    <t>5,2,6</t>
  </si>
  <si>
    <t>APARATOS SANITARIOS</t>
  </si>
  <si>
    <t>5,3,1</t>
  </si>
  <si>
    <t>5,3,3</t>
  </si>
  <si>
    <t>CARPINTERIA Y ACABADOS</t>
  </si>
  <si>
    <t>CARPINTERÍA</t>
  </si>
  <si>
    <t>5,1,3</t>
  </si>
  <si>
    <t>ACABADOS</t>
  </si>
  <si>
    <t>CUBIERTAS</t>
  </si>
  <si>
    <t>COMPONENTE ELÉCTRICO</t>
  </si>
  <si>
    <t xml:space="preserve">UN </t>
  </si>
  <si>
    <t>ASEO GENERAL</t>
  </si>
  <si>
    <t>GLOBAL</t>
  </si>
  <si>
    <t>UNIDAD</t>
  </si>
  <si>
    <t>CANTIDAD</t>
  </si>
  <si>
    <t>M3</t>
  </si>
  <si>
    <t>ITEM</t>
  </si>
  <si>
    <t>VR. UNITARIO</t>
  </si>
  <si>
    <t>VR. TOTAL</t>
  </si>
  <si>
    <t>SUBTOTAL PRELIMINARES</t>
  </si>
  <si>
    <t>SUBTOTAL ESTRUCTURAS EN CONCRETO</t>
  </si>
  <si>
    <t>SUBTOTAL ACERO</t>
  </si>
  <si>
    <t>SUBTOTAL MAMPOSTERÍA Y ACABADOS</t>
  </si>
  <si>
    <t>SUBTOTAL COMPONENETE HIDRÁULICO</t>
  </si>
  <si>
    <t>SUBTOTAL CARPINTERÍA Y ACABADOS</t>
  </si>
  <si>
    <t>SUBTOTAL CUBIERTA</t>
  </si>
  <si>
    <t>SUBTOTAL COMPONENTE ELÉCTRICO</t>
  </si>
  <si>
    <t>VALOR COSTO DIRECTO</t>
  </si>
  <si>
    <t xml:space="preserve">VALOR TOTAL </t>
  </si>
  <si>
    <t>5,2,7</t>
  </si>
  <si>
    <t>5,2,8</t>
  </si>
  <si>
    <t>Concreto para vigas de cimentación 0,30x0,30 (No incluye acero - concreto 3000 PSI )</t>
  </si>
  <si>
    <t>Concreto para solados (concreto 2500 PSI)</t>
  </si>
  <si>
    <t>Concreto para columnas 0,30x0,30 (No incluye acero - concreto 3000 PSI)</t>
  </si>
  <si>
    <t>Concreto para vigas de amarre 0,30X0,30 y 0,30x0,45 (No incluye acero - concreto 3000 PSI)</t>
  </si>
  <si>
    <t>Concreto para zapatas1,50X1,50 (No incluye acero - concreto 3000 PSI)</t>
  </si>
  <si>
    <t>Relleno con material seleccionado de la excavación  y Compactado e= &lt; 0,50 m</t>
  </si>
  <si>
    <t>Acero de refuerzo de resistencia 60000 PSI</t>
  </si>
  <si>
    <t xml:space="preserve">Muros en ladrillo farol e=10cm (Ladrillo farol N° 4 - 0,10x0,20x0,30) </t>
  </si>
  <si>
    <t>Cerámica para piso (piso ceramico duropiso 33,8 x 33,8 cm o similar)</t>
  </si>
  <si>
    <t xml:space="preserve">Cerámica para piso antideslizante ( Ceramica tipo pizarra o similar de 33,8*33,8 cm) </t>
  </si>
  <si>
    <t>Guardaescobas en ceramica h= 0,10 m (Ceramica duro piso 33,8 x 33,8 cm o similar)</t>
  </si>
  <si>
    <t>Enchape muros baños (Ceramica 20,5x20,5 cm o similar - Incluye cenefa y win)</t>
  </si>
  <si>
    <t>Enchape para mesón (Ceramica 20,5x20,5 cm o similar - Incluye win)</t>
  </si>
  <si>
    <t>Sum. e inst tuberia PVCP Ø=1/2" RDE-09 (Incluye accesorios)</t>
  </si>
  <si>
    <t>Punto sanitario de 4" (Incluye tuberia y accesorios)</t>
  </si>
  <si>
    <t>Punto sanitario de 2" (Incluye tuberia y accesorios)</t>
  </si>
  <si>
    <t xml:space="preserve">Caja de inspección de 1,0X1,0X0,80 (Concreto 3000 PSI - incluye acero) </t>
  </si>
  <si>
    <t>Sum. e inst. de alberca prefabricada 0,80x0,60x0,50  (Incluye mortero 1:3 y llave terminal 1/2")</t>
  </si>
  <si>
    <t>5,3,2</t>
  </si>
  <si>
    <t>Sum. e inst. sanitario con tanque ( Acuacer Ref: 30038-100 o similar - Incluye acoples, griferia y flotador)</t>
  </si>
  <si>
    <t>Lavamanos Ref: 07384-100 o similar (Incluye griferia, acoples y sifon)</t>
  </si>
  <si>
    <t>Estuco plastico (3 manos)</t>
  </si>
  <si>
    <t>Pintura en vinilo (3 manos)</t>
  </si>
  <si>
    <t>Suministro e instalación cielo raso fabricado en PVC (Incluye estructura)</t>
  </si>
  <si>
    <t>Sum. transporte e inst. de salida de punto electrico fuerza monofásica 15A/110V (Incluye toma corriente)</t>
  </si>
  <si>
    <t>Acometida eléctrica trifilar para 12 circuitos (Incluye Cable de cobre de 8 y 10 AWG, tuberia, accesorios y breakers)</t>
  </si>
  <si>
    <t>VALOR AIU</t>
  </si>
  <si>
    <t>ADMINISTRACION</t>
  </si>
  <si>
    <t>IMPREVISTOS</t>
  </si>
  <si>
    <t>UTILIDAD</t>
  </si>
  <si>
    <t>6,1,1</t>
  </si>
  <si>
    <t>6,1,2</t>
  </si>
  <si>
    <t>6,1,3</t>
  </si>
  <si>
    <t>6,2,1</t>
  </si>
  <si>
    <t>6,2,2</t>
  </si>
  <si>
    <t>6,2,3</t>
  </si>
  <si>
    <t>6,2,4</t>
  </si>
  <si>
    <t>Sum. e inst tuberia PVCP Ø=1" RDE-09 (Incluye accesorios)</t>
  </si>
  <si>
    <t>Sum. e inst. tuberia PVCS Ø=3" (Incluye accesorios)</t>
  </si>
  <si>
    <t>5,2,9</t>
  </si>
  <si>
    <t>Punto sanitario de 3" (Incluye tuberia y accesorios)</t>
  </si>
  <si>
    <t>Sum. e inst. tuberia PVCS Ø =2" (Incluye accesorios)</t>
  </si>
  <si>
    <t>2.10</t>
  </si>
  <si>
    <t>2.11</t>
  </si>
  <si>
    <t>Concreto para Viga Cinta 0,15x0,25 (No incluye acero - concreto 3000 PSI)</t>
  </si>
  <si>
    <t>Concreto para columnetas de confinamiento 0,15x0,15 (No incluye acero - concreto 3000 PSI)</t>
  </si>
  <si>
    <t>Relleno con recebo compactado con rana   e= &lt; 0,50 m</t>
  </si>
  <si>
    <t>Mesones en concreto e=0.08 m (incluye acero - concreto 3000 PSI)</t>
  </si>
  <si>
    <t xml:space="preserve">Ducha con poma grival o similar (Incluye regadera y  registro) </t>
  </si>
  <si>
    <t>Canales en lamina galvanizada calibre 18</t>
  </si>
  <si>
    <t xml:space="preserve">Descapote manual h=0.10 m (No incluye retiro de escombros) </t>
  </si>
  <si>
    <t>Sum. e inst. tanque polietileno 1000 LT (Incluye flotador, cheque y todos los accesorios necesarios para su correcto funcionamiento )</t>
  </si>
  <si>
    <t>Sum. e inst. puerta metalica cal. 20 (Según diseño en planos - Incluye marco, anticorrosivo, pintura y todos los accesorios para su correcta funcionalidad)</t>
  </si>
  <si>
    <t>Sum. e inst. cortina metalica enrollable (incluye marco, anticorrosivo, pintura y todos los accesorios necesarios para el correcto funcionamiento)</t>
  </si>
  <si>
    <t>5,1,5</t>
  </si>
  <si>
    <t>Suministro e instalacion de acometida hidraulica (incluye medidor, caja, registro y todos los accesorios para su correcta funcionalidad)</t>
  </si>
  <si>
    <t>Punto hidraúlico de 1/2" (Incluye tuberia y accesorios necesarios para su correcto funcionamiento)</t>
  </si>
  <si>
    <t>2.12</t>
  </si>
  <si>
    <t>Dintel en concreto 2500 psi 15x15 cm (incluye acero)</t>
  </si>
  <si>
    <t>5,2,10</t>
  </si>
  <si>
    <t>Pozo séptico integrado prefabricado tipo imhoff (Incluye excavacion manual, recebo para base, material para campo de infiltración)</t>
  </si>
  <si>
    <t>5,3,4</t>
  </si>
  <si>
    <t>5,3,5</t>
  </si>
  <si>
    <t>Suministro e instalacion de llave de jardin metalica 1/2" (Incluye accesorios para su correcto funcionamiento)</t>
  </si>
  <si>
    <t xml:space="preserve">Suministro e instalacion de registro de bola 1/2" (Incluye tapa plastica y accesorios para su correcto funcionamiento) </t>
  </si>
  <si>
    <t>Sum. transporte e inst. de salida de punto electrico de iluminacion 110 Voltios (Incluye interruptor sencillo)</t>
  </si>
  <si>
    <t>Suministro e instalación de reflector Led 100W Ip 65</t>
  </si>
  <si>
    <t>Suministro e instalación de lampara hermetica 2x32</t>
  </si>
  <si>
    <t>Suministro e instalación de bombillo ahorrador 32 v, incluye plafon en loza</t>
  </si>
  <si>
    <t>Sum. transporte e inst. de salida de punto electrico fuerza monofásica 220V (Incluye toma corriente)</t>
  </si>
  <si>
    <t>2.13</t>
  </si>
  <si>
    <t xml:space="preserve">Trampa de grasa de 1,00 X 1,20  h:1,00 (Concreto 3000 PSI - incluye acero) </t>
  </si>
  <si>
    <t>Sum. e inst.Correa en perfil PHR-C 160x60 mm Cal. 14  e= 2 mm , incluye platina y anclajes para fijación a estructura</t>
  </si>
  <si>
    <t>Sum. e inst. tuberia PVCS Lluvias y sanitaria Ø=4" (Incluye accesorios)</t>
  </si>
  <si>
    <t>IVA SOBRE LA UTILIDAD</t>
  </si>
  <si>
    <t>Concreto para viga canal entre 0,45 m y 0,60 m de ancho (No incluye acero - concreto 3000 PSI, Incluye manto asfaltico para impermeabilizar y Mortero de nivelación) Pendiente 1%</t>
  </si>
  <si>
    <t>Placa en Concreto aerea para tanque e= 0.10m, incluye impermeabilizacion con manto asfaltico, gargola prefabricada 0.20x0.20 y mortero de nivelación pendiente 1% (No incluye acero - concreto 3.000 PSI)</t>
  </si>
  <si>
    <t>Sum. E inst. Caja contador + medidor electrico trifasico con polo a tierra</t>
  </si>
  <si>
    <t>Placa de Concreto para contrapiso e= 0.10m (Incluye acero, malla electrosoldada 6 mm 15x15 - concreto 3.000 PSI)</t>
  </si>
  <si>
    <t>Cerramiento h=2.00 m, en tubería galvanizada de 1 1/2", malla eslabonada 2x2 calibre 13 fijada con platina de 1 x 3/16 con soldadura, incluye pedestal en concreto reforzado de 21 Mpa (3,000 psi) y no incluye acero</t>
  </si>
  <si>
    <t>PRESUPUESTO PARA CONSTRUCCIÓN DE CENTRO DE ACOPIO DE CACAO EN CARTAGENA DEL CHAIRA</t>
  </si>
  <si>
    <t>Remates flashing para cubierta en teja master 1000 o equivalente</t>
  </si>
  <si>
    <t>Pintura tipo Koraza o equivalente sobre muros exteriores (3 manos)</t>
  </si>
  <si>
    <t>Sum. e inst. Teja master 1000 o equivalente calibre 28 natural  (Incluye accesorios de fijacion)</t>
  </si>
  <si>
    <t xml:space="preserve">Sum. E inst. Teja ajota #6 traslucida ajover o equivalente </t>
  </si>
  <si>
    <t>Sum. e inst. Ventana metálica cal. 20 (Según diseño en planos - Incluye vidrio plano 4mm, reja de seguridad, anticorrosivo, pintura y todos los accesorios necesarios para su correcto funcionamiento)</t>
  </si>
  <si>
    <t>Mortero de nivelacion (Para Pisos - mortero 1:4)  e=0,05m Terminado esmaltado, incluye juntas de dilatación</t>
  </si>
  <si>
    <t>PRESUPUESTO PARA CONSTRUCCIÓN DE CENTRO DE ACOPIO DE CACAO EN LA MONTAÑITA</t>
  </si>
  <si>
    <t>Sum. E inst. Teja ajota #6 traslucida ajover o equivalente</t>
  </si>
  <si>
    <t>PRESUPUESTO PARA CONSTRUCCIÓN DE CENTRO DE ACOPIO DE CACAO EN SAN VICENTE DEL CAGUAN</t>
  </si>
  <si>
    <t>Pintura tipo Koraza  o equivalente sobre muros exteriores (3 manos)</t>
  </si>
  <si>
    <t xml:space="preserve">Sum. E inst. Teja ajota #6 traslucida ajover  o equivalente </t>
  </si>
  <si>
    <t xml:space="preserve">Remates flashing para cubierta en teja master 1000  o equivalente </t>
  </si>
  <si>
    <t>Sección 7: Formulario de Oferta Económica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</si>
  <si>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</si>
  <si>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Nombre </t>
    </r>
    <r>
      <rPr>
        <u/>
        <sz val="11"/>
        <color indexed="8"/>
        <rFont val="Calibri"/>
        <family val="2"/>
        <scheme val="minor"/>
      </rPr>
      <t>[</t>
    </r>
    <r>
      <rPr>
        <u/>
        <sz val="11"/>
        <color indexed="10"/>
        <rFont val="Calibri"/>
        <family val="2"/>
        <scheme val="minor"/>
      </rPr>
      <t>indicar nombre completo de la persona que firma la oferta]</t>
    </r>
  </si>
  <si>
    <r>
      <t xml:space="preserve">En calidad de </t>
    </r>
    <r>
      <rPr>
        <u/>
        <sz val="11"/>
        <color indexed="8"/>
        <rFont val="Calibri"/>
        <family val="2"/>
        <scheme val="minor"/>
      </rPr>
      <t>[</t>
    </r>
    <r>
      <rPr>
        <u/>
        <sz val="11"/>
        <color indexed="10"/>
        <rFont val="Calibri"/>
        <family val="2"/>
        <scheme val="minor"/>
      </rPr>
      <t>indicar el cargo de la persona que firma</t>
    </r>
    <r>
      <rPr>
        <u/>
        <sz val="11"/>
        <color indexed="8"/>
        <rFont val="Calibri"/>
        <family val="2"/>
        <scheme val="minor"/>
      </rPr>
      <t>]</t>
    </r>
    <r>
      <rPr>
        <sz val="11"/>
        <color indexed="8"/>
        <rFont val="Calibri"/>
        <family val="2"/>
        <scheme val="minor"/>
      </rPr>
      <t xml:space="preserve"> </t>
    </r>
  </si>
  <si>
    <r>
      <t xml:space="preserve">Firma </t>
    </r>
    <r>
      <rPr>
        <u/>
        <sz val="11"/>
        <color indexed="8"/>
        <rFont val="Calibri"/>
        <family val="2"/>
        <scheme val="minor"/>
      </rPr>
      <t>[</t>
    </r>
    <r>
      <rPr>
        <u/>
        <sz val="11"/>
        <color indexed="10"/>
        <rFont val="Calibri"/>
        <family val="2"/>
        <scheme val="minor"/>
      </rPr>
      <t>firma de la persona cuyo nombre y cargo aparecen arriba indicados</t>
    </r>
    <r>
      <rPr>
        <u/>
        <sz val="11"/>
        <color indexed="8"/>
        <rFont val="Calibri"/>
        <family val="2"/>
        <scheme val="minor"/>
      </rPr>
      <t>]</t>
    </r>
  </si>
  <si>
    <t>Alfajia prefabricada en concreto 0,20X0,08 (incluye acero - concreto 2500 PSI)</t>
  </si>
  <si>
    <t>Pañete  (Mortero dosificación 1:4), incluye filos y dilataciones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</si>
</sst>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_-&quot;$&quot;* #,##0_-;\-&quot;$&quot;* #,##0_-;_-&quot;$&quot;* &quot;-&quot;??_-;_-@"/>
    <numFmt numFmtId="168" formatCode="_-[$$-240A]* #,##0_-;\-[$$-240A]* #,##0_-;_-[$$-240A]* &quot;-&quot;??_-;_-@"/>
    <numFmt numFmtId="169" formatCode="_-&quot;$&quot;* #,##0_-;\-&quot;$&quot;* #,##0_-;_-&quot;$&quot;* &quot;-&quot;??_-;_-@_-"/>
    <numFmt numFmtId="170" formatCode="_-* #,##0.00\ _€_-;\-* #,##0.00\ _€_-;_-* &quot;-&quot;??\ _€_-;_-@_-"/>
    <numFmt numFmtId="171" formatCode="_-&quot;$&quot;\ * #,##0.00_-;\-&quot;$&quot;\ * #,##0.00_-;_-&quot;$&quot;\ * &quot;-&quot;_-;_-@_-"/>
    <numFmt numFmtId="172" formatCode="_-[$$-240A]* #,##0.00_-;\-[$$-240A]* #,##0.00_-;_-[$$-240A]* &quot;-&quot;??_-;_-@_-"/>
    <numFmt numFmtId="173" formatCode="_-[$$-240A]\ * #,##0.00_-;\-[$$-240A]\ * #,##0.00_-;_-[$$-240A]\ * &quot;-&quot;??_-;_-@_-"/>
    <numFmt numFmtId="174" formatCode="_-&quot;$&quot;\ * #,##0.000_-;\-&quot;$&quot;\ * #,##0.000_-;_-&quot;$&quot;\ * &quot;-&quot;_-;_-@_-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7">
    <xf numFmtId="0" fontId="0" fillId="0" borderId="0"/>
    <xf numFmtId="166" fontId="5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</cellStyleXfs>
  <cellXfs count="106">
    <xf numFmtId="0" fontId="0" fillId="0" borderId="0" xfId="0" applyFont="1" applyAlignment="1"/>
    <xf numFmtId="0" fontId="7" fillId="0" borderId="0" xfId="11" applyFont="1" applyBorder="1" applyAlignment="1">
      <alignment horizontal="right" vertical="center"/>
    </xf>
    <xf numFmtId="0" fontId="9" fillId="0" borderId="0" xfId="0" applyFont="1" applyAlignme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/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42" fontId="9" fillId="0" borderId="0" xfId="4" applyFont="1" applyAlignment="1"/>
    <xf numFmtId="0" fontId="9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 wrapText="1"/>
    </xf>
    <xf numFmtId="174" fontId="9" fillId="0" borderId="0" xfId="4" applyNumberFormat="1" applyFont="1" applyAlignment="1"/>
    <xf numFmtId="0" fontId="9" fillId="0" borderId="8" xfId="0" applyFont="1" applyFill="1" applyBorder="1" applyAlignment="1">
      <alignment horizontal="left" wrapText="1"/>
    </xf>
    <xf numFmtId="167" fontId="10" fillId="0" borderId="10" xfId="0" applyNumberFormat="1" applyFont="1" applyBorder="1" applyAlignment="1">
      <alignment horizontal="center" vertical="center"/>
    </xf>
    <xf numFmtId="42" fontId="10" fillId="0" borderId="0" xfId="0" applyNumberFormat="1" applyFont="1" applyAlignment="1"/>
    <xf numFmtId="0" fontId="9" fillId="0" borderId="8" xfId="0" applyFont="1" applyBorder="1" applyAlignment="1">
      <alignment horizontal="left" wrapText="1"/>
    </xf>
    <xf numFmtId="2" fontId="9" fillId="0" borderId="8" xfId="0" applyNumberFormat="1" applyFont="1" applyFill="1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42" fontId="9" fillId="0" borderId="0" xfId="0" applyNumberFormat="1" applyFont="1" applyAlignment="1"/>
    <xf numFmtId="0" fontId="9" fillId="0" borderId="8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67" fontId="10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Alignment="1"/>
    <xf numFmtId="167" fontId="10" fillId="0" borderId="0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9" fontId="11" fillId="0" borderId="8" xfId="1" applyNumberFormat="1" applyFont="1" applyBorder="1" applyAlignment="1">
      <alignment vertical="center"/>
    </xf>
    <xf numFmtId="169" fontId="11" fillId="0" borderId="10" xfId="0" applyNumberFormat="1" applyFont="1" applyBorder="1" applyAlignment="1">
      <alignment horizontal="right" vertical="center"/>
    </xf>
    <xf numFmtId="171" fontId="9" fillId="0" borderId="0" xfId="4" applyNumberFormat="1" applyFont="1" applyAlignment="1"/>
    <xf numFmtId="0" fontId="11" fillId="0" borderId="8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center" vertical="center"/>
    </xf>
    <xf numFmtId="167" fontId="11" fillId="2" borderId="8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8" xfId="0" applyFont="1" applyBorder="1" applyAlignment="1">
      <alignment horizontal="left"/>
    </xf>
    <xf numFmtId="168" fontId="12" fillId="3" borderId="13" xfId="0" applyNumberFormat="1" applyFont="1" applyFill="1" applyBorder="1" applyAlignment="1">
      <alignment vertical="center"/>
    </xf>
    <xf numFmtId="166" fontId="9" fillId="0" borderId="0" xfId="0" applyNumberFormat="1" applyFont="1" applyAlignment="1"/>
    <xf numFmtId="9" fontId="11" fillId="0" borderId="8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vertical="center"/>
    </xf>
    <xf numFmtId="172" fontId="9" fillId="0" borderId="0" xfId="0" applyNumberFormat="1" applyFont="1" applyAlignment="1"/>
    <xf numFmtId="168" fontId="12" fillId="0" borderId="10" xfId="0" applyNumberFormat="1" applyFont="1" applyBorder="1" applyAlignment="1">
      <alignment vertical="center"/>
    </xf>
    <xf numFmtId="168" fontId="12" fillId="3" borderId="16" xfId="0" applyNumberFormat="1" applyFont="1" applyFill="1" applyBorder="1" applyAlignment="1">
      <alignment vertical="center"/>
    </xf>
    <xf numFmtId="173" fontId="9" fillId="0" borderId="0" xfId="0" applyNumberFormat="1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" fillId="0" borderId="0" xfId="11" applyFont="1" applyAlignment="1">
      <alignment vertical="center"/>
    </xf>
    <xf numFmtId="0" fontId="10" fillId="0" borderId="0" xfId="11" applyFont="1" applyBorder="1" applyAlignment="1"/>
    <xf numFmtId="0" fontId="10" fillId="0" borderId="20" xfId="11" applyFont="1" applyBorder="1" applyAlignment="1"/>
    <xf numFmtId="0" fontId="11" fillId="4" borderId="19" xfId="15" applyFont="1" applyFill="1" applyBorder="1"/>
    <xf numFmtId="0" fontId="11" fillId="4" borderId="18" xfId="15" applyFont="1" applyFill="1" applyBorder="1"/>
    <xf numFmtId="0" fontId="1" fillId="0" borderId="0" xfId="11" applyFont="1" applyBorder="1" applyAlignment="1">
      <alignment vertical="center" wrapText="1"/>
    </xf>
    <xf numFmtId="0" fontId="1" fillId="0" borderId="20" xfId="11" applyFont="1" applyBorder="1" applyAlignment="1">
      <alignment vertical="center" wrapText="1"/>
    </xf>
    <xf numFmtId="0" fontId="1" fillId="0" borderId="0" xfId="11" applyFont="1" applyAlignment="1">
      <alignment wrapText="1"/>
    </xf>
    <xf numFmtId="42" fontId="9" fillId="0" borderId="0" xfId="10" applyFont="1" applyAlignment="1"/>
    <xf numFmtId="169" fontId="11" fillId="0" borderId="8" xfId="6" applyNumberFormat="1" applyFont="1" applyBorder="1" applyAlignment="1">
      <alignment vertical="center"/>
    </xf>
    <xf numFmtId="171" fontId="9" fillId="0" borderId="0" xfId="10" applyNumberFormat="1" applyFont="1" applyAlignment="1"/>
    <xf numFmtId="0" fontId="9" fillId="0" borderId="0" xfId="0" applyFont="1"/>
    <xf numFmtId="0" fontId="11" fillId="0" borderId="8" xfId="0" applyFont="1" applyBorder="1" applyAlignment="1">
      <alignment horizontal="left" vertical="center" wrapText="1"/>
    </xf>
    <xf numFmtId="174" fontId="9" fillId="0" borderId="0" xfId="10" applyNumberFormat="1" applyFont="1" applyAlignment="1"/>
    <xf numFmtId="0" fontId="9" fillId="0" borderId="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1" fillId="0" borderId="8" xfId="0" applyFont="1" applyBorder="1"/>
    <xf numFmtId="0" fontId="11" fillId="0" borderId="10" xfId="0" applyFont="1" applyBorder="1"/>
    <xf numFmtId="0" fontId="12" fillId="3" borderId="11" xfId="0" applyFont="1" applyFill="1" applyBorder="1" applyAlignment="1">
      <alignment horizontal="right" vertical="center"/>
    </xf>
    <xf numFmtId="0" fontId="11" fillId="0" borderId="12" xfId="0" applyFont="1" applyBorder="1"/>
    <xf numFmtId="0" fontId="12" fillId="3" borderId="14" xfId="0" applyFont="1" applyFill="1" applyBorder="1" applyAlignment="1">
      <alignment horizontal="right" vertical="center"/>
    </xf>
    <xf numFmtId="0" fontId="11" fillId="0" borderId="15" xfId="0" applyFont="1" applyBorder="1"/>
    <xf numFmtId="0" fontId="12" fillId="0" borderId="9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horizontal="left"/>
    </xf>
    <xf numFmtId="0" fontId="10" fillId="0" borderId="4" xfId="11" applyFont="1" applyBorder="1" applyAlignment="1">
      <alignment horizontal="center"/>
    </xf>
    <xf numFmtId="0" fontId="10" fillId="0" borderId="0" xfId="11" applyFont="1" applyBorder="1" applyAlignment="1">
      <alignment horizontal="center"/>
    </xf>
    <xf numFmtId="0" fontId="11" fillId="4" borderId="21" xfId="15" applyFont="1" applyFill="1" applyBorder="1" applyAlignment="1">
      <alignment horizontal="center"/>
    </xf>
    <xf numFmtId="0" fontId="11" fillId="4" borderId="0" xfId="15" applyFont="1" applyFill="1" applyBorder="1" applyAlignment="1">
      <alignment horizontal="center"/>
    </xf>
    <xf numFmtId="0" fontId="11" fillId="4" borderId="20" xfId="15" applyFont="1" applyFill="1" applyBorder="1" applyAlignment="1">
      <alignment horizontal="center"/>
    </xf>
    <xf numFmtId="0" fontId="1" fillId="0" borderId="17" xfId="11" applyFont="1" applyBorder="1" applyAlignment="1">
      <alignment horizontal="center" vertical="center" wrapText="1"/>
    </xf>
    <xf numFmtId="0" fontId="1" fillId="0" borderId="0" xfId="1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9" fillId="5" borderId="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wrapText="1"/>
    </xf>
    <xf numFmtId="0" fontId="9" fillId="5" borderId="8" xfId="0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167" fontId="9" fillId="5" borderId="8" xfId="0" applyNumberFormat="1" applyFont="1" applyFill="1" applyBorder="1" applyAlignment="1">
      <alignment horizontal="center" vertical="center"/>
    </xf>
    <xf numFmtId="167" fontId="9" fillId="5" borderId="10" xfId="0" applyNumberFormat="1" applyFont="1" applyFill="1" applyBorder="1" applyAlignment="1">
      <alignment horizontal="center" vertical="center"/>
    </xf>
  </cellXfs>
  <cellStyles count="17">
    <cellStyle name="Millares 2" xfId="3" xr:uid="{00000000-0005-0000-0000-000000000000}"/>
    <cellStyle name="Millares 2 2" xfId="9" xr:uid="{2FF51C46-583C-4D00-BCA6-E41E1FA7205C}"/>
    <cellStyle name="Millares 2 3" xfId="13" xr:uid="{ADF5765A-92A9-41EB-880C-D4D28703A461}"/>
    <cellStyle name="Millares 3" xfId="12" xr:uid="{D2A59E8F-2DBD-4855-955B-A35AADABE1C2}"/>
    <cellStyle name="Moneda" xfId="1" builtinId="4"/>
    <cellStyle name="Moneda [0]" xfId="4" builtinId="7"/>
    <cellStyle name="Moneda [0] 2" xfId="10" xr:uid="{983492A6-A88A-4083-AFCD-114C45F5023F}"/>
    <cellStyle name="Moneda 2" xfId="6" xr:uid="{EE4A5601-0D18-4132-A37D-095416E4BC28}"/>
    <cellStyle name="Moneda 2 2" xfId="14" xr:uid="{626F3A4D-4E76-4CE6-8911-BD98E27FC381}"/>
    <cellStyle name="Normal" xfId="0" builtinId="0"/>
    <cellStyle name="Normal 2" xfId="5" xr:uid="{58A2B5B5-2E0F-47EE-8343-5B9E770C3D0B}"/>
    <cellStyle name="Normal 2 2" xfId="15" xr:uid="{C1212C59-7349-4801-83D2-5CD245E04BB2}"/>
    <cellStyle name="Normal 3" xfId="11" xr:uid="{F796B02F-267E-4A05-8DA3-1BFA79322ED0}"/>
    <cellStyle name="Normal 3 3 3 2 2" xfId="2" xr:uid="{00000000-0005-0000-0000-000004000000}"/>
    <cellStyle name="Normal 3 3 3 2 2 2" xfId="8" xr:uid="{6ABF2327-0568-4A64-B4EB-5F6C78E8F4CB}"/>
    <cellStyle name="Normal 4 2" xfId="16" xr:uid="{B93728E8-E400-42FD-A72B-1AAD44615DE3}"/>
    <cellStyle name="Porcentaje 2" xfId="7" xr:uid="{17795C77-E7C0-44B6-8FF4-41F453F8AC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873125</xdr:colOff>
      <xdr:row>0</xdr:row>
      <xdr:rowOff>0</xdr:rowOff>
    </xdr:from>
    <xdr:to>
      <xdr:col>7</xdr:col>
      <xdr:colOff>431090</xdr:colOff>
      <xdr:row>2</xdr:row>
      <xdr:rowOff>833966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6875" y="0"/>
          <a:ext cx="1224840" cy="1214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873125</xdr:colOff>
      <xdr:row>0</xdr:row>
      <xdr:rowOff>0</xdr:rowOff>
    </xdr:from>
    <xdr:to>
      <xdr:col>7</xdr:col>
      <xdr:colOff>583490</xdr:colOff>
      <xdr:row>2</xdr:row>
      <xdr:rowOff>833966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8F1A3B-4361-4559-93D4-C8DB9459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6875" y="0"/>
          <a:ext cx="1377240" cy="1214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981075</xdr:colOff>
      <xdr:row>0</xdr:row>
      <xdr:rowOff>0</xdr:rowOff>
    </xdr:from>
    <xdr:to>
      <xdr:col>7</xdr:col>
      <xdr:colOff>691440</xdr:colOff>
      <xdr:row>2</xdr:row>
      <xdr:rowOff>833966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3BC41B-6D58-4C4F-9392-C05FA8B2F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825" y="0"/>
          <a:ext cx="1377240" cy="1214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driana_garcia_un_org/Documents/UNODC%20-%20ADRIANA%20GARCIA/PROYECTOS/CAQUET&#193;/ACAMAFRUT/LICITACI&#211;N%20ADQUISICIONES/ADENDA/PRESUPUESTO%20LA%20MONTA&#209;I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driana_garcia_un_org/Documents/UNODC%20-%20ADRIANA%20GARCIA/PROYECTOS/CAQUET&#193;/ACAMAFRUT/LICITACI&#211;N%20ADQUISICIONES/ADENDA/PRESUPUESTO%20SAN%20VICENTE%20DEL%20CAGU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´S"/>
      <sheetName val="CANTIDADES"/>
      <sheetName val="PRECIOS"/>
      <sheetName val="UNIT. BÁSICO"/>
    </sheetNames>
    <sheetDataSet>
      <sheetData sheetId="0"/>
      <sheetData sheetId="1"/>
      <sheetData sheetId="2">
        <row r="10">
          <cell r="H10">
            <v>224</v>
          </cell>
        </row>
        <row r="11">
          <cell r="H11">
            <v>224</v>
          </cell>
        </row>
        <row r="12">
          <cell r="H12">
            <v>59.011799999999994</v>
          </cell>
        </row>
        <row r="17">
          <cell r="H17">
            <v>22.400000000000002</v>
          </cell>
        </row>
        <row r="18">
          <cell r="H18">
            <v>44.800000000000004</v>
          </cell>
        </row>
        <row r="20">
          <cell r="H20">
            <v>2.2386499999999998</v>
          </cell>
        </row>
        <row r="25">
          <cell r="H25">
            <v>8.176499999999999</v>
          </cell>
        </row>
        <row r="36">
          <cell r="H36">
            <v>167.22299999999998</v>
          </cell>
        </row>
        <row r="43">
          <cell r="H43">
            <v>5.3235000000000001</v>
          </cell>
        </row>
        <row r="47">
          <cell r="H47">
            <v>10.489949999999997</v>
          </cell>
        </row>
        <row r="64">
          <cell r="H64">
            <v>8.0774999999999988</v>
          </cell>
        </row>
        <row r="67">
          <cell r="H67">
            <v>12.836</v>
          </cell>
        </row>
        <row r="70">
          <cell r="H70">
            <v>9.86</v>
          </cell>
        </row>
        <row r="72">
          <cell r="H72">
            <v>57</v>
          </cell>
        </row>
        <row r="73">
          <cell r="H73">
            <v>50.349999999999994</v>
          </cell>
        </row>
        <row r="74">
          <cell r="H74">
            <v>3.9375</v>
          </cell>
        </row>
        <row r="76">
          <cell r="H76">
            <v>9.5399999999999991</v>
          </cell>
        </row>
        <row r="78">
          <cell r="H78">
            <v>16.5</v>
          </cell>
        </row>
        <row r="80">
          <cell r="H80">
            <v>7048.579999999999</v>
          </cell>
        </row>
        <row r="82">
          <cell r="H82">
            <v>248.78476292559895</v>
          </cell>
        </row>
        <row r="91">
          <cell r="H91">
            <v>404.31</v>
          </cell>
        </row>
        <row r="100">
          <cell r="H100">
            <v>96.048000000000002</v>
          </cell>
        </row>
        <row r="106">
          <cell r="H106">
            <v>14.650220000000001</v>
          </cell>
        </row>
        <row r="110">
          <cell r="H110">
            <v>3.1559999999999997</v>
          </cell>
        </row>
        <row r="112">
          <cell r="H112">
            <v>15.48</v>
          </cell>
        </row>
        <row r="116">
          <cell r="H116">
            <v>13.86</v>
          </cell>
        </row>
        <row r="118">
          <cell r="H118">
            <v>0.72</v>
          </cell>
        </row>
        <row r="119">
          <cell r="H119">
            <v>0.72</v>
          </cell>
        </row>
        <row r="123">
          <cell r="H123">
            <v>1</v>
          </cell>
        </row>
        <row r="124">
          <cell r="H124">
            <v>17.04</v>
          </cell>
        </row>
        <row r="125">
          <cell r="H125">
            <v>18.920000000000002</v>
          </cell>
        </row>
        <row r="126">
          <cell r="H126">
            <v>1</v>
          </cell>
        </row>
        <row r="127">
          <cell r="H127">
            <v>6</v>
          </cell>
        </row>
        <row r="129">
          <cell r="H129">
            <v>11.100000000000001</v>
          </cell>
        </row>
        <row r="130">
          <cell r="H130">
            <v>70.890000000000015</v>
          </cell>
        </row>
        <row r="131">
          <cell r="H131">
            <v>2.27</v>
          </cell>
        </row>
        <row r="132">
          <cell r="H132">
            <v>6</v>
          </cell>
        </row>
        <row r="133">
          <cell r="H133">
            <v>4</v>
          </cell>
        </row>
        <row r="134">
          <cell r="H134">
            <v>1</v>
          </cell>
        </row>
        <row r="135">
          <cell r="H135">
            <v>8</v>
          </cell>
        </row>
        <row r="136">
          <cell r="H136">
            <v>1</v>
          </cell>
        </row>
        <row r="138">
          <cell r="H138">
            <v>1</v>
          </cell>
        </row>
        <row r="140">
          <cell r="H140">
            <v>1</v>
          </cell>
        </row>
        <row r="141">
          <cell r="H141">
            <v>1</v>
          </cell>
        </row>
        <row r="142">
          <cell r="H142">
            <v>1</v>
          </cell>
        </row>
        <row r="143">
          <cell r="H143">
            <v>1</v>
          </cell>
        </row>
        <row r="144">
          <cell r="H144">
            <v>3</v>
          </cell>
        </row>
        <row r="147">
          <cell r="H147">
            <v>16.54</v>
          </cell>
        </row>
        <row r="152">
          <cell r="H152">
            <v>9</v>
          </cell>
        </row>
        <row r="154">
          <cell r="H154">
            <v>8.5500000000000007</v>
          </cell>
        </row>
        <row r="159">
          <cell r="H159">
            <v>46.14</v>
          </cell>
        </row>
        <row r="168">
          <cell r="H168">
            <v>205.16900000000004</v>
          </cell>
        </row>
        <row r="176">
          <cell r="H176">
            <v>229.36200000000002</v>
          </cell>
        </row>
        <row r="185">
          <cell r="H185">
            <v>14.650220000000001</v>
          </cell>
        </row>
        <row r="191">
          <cell r="H191">
            <v>412.64280000000002</v>
          </cell>
        </row>
        <row r="192">
          <cell r="H192">
            <v>67.547500000000028</v>
          </cell>
        </row>
        <row r="195">
          <cell r="H195">
            <v>25.841999999999999</v>
          </cell>
        </row>
        <row r="197">
          <cell r="H197">
            <v>41.870000000000005</v>
          </cell>
        </row>
        <row r="201">
          <cell r="H201">
            <v>7.06</v>
          </cell>
        </row>
        <row r="203">
          <cell r="H203">
            <v>1</v>
          </cell>
        </row>
        <row r="204">
          <cell r="H204">
            <v>1</v>
          </cell>
        </row>
        <row r="205">
          <cell r="H205">
            <v>18</v>
          </cell>
        </row>
        <row r="209">
          <cell r="H209">
            <v>14</v>
          </cell>
        </row>
        <row r="213">
          <cell r="H213">
            <v>4</v>
          </cell>
        </row>
        <row r="215">
          <cell r="H215">
            <v>2</v>
          </cell>
        </row>
        <row r="217">
          <cell r="H217">
            <v>12</v>
          </cell>
        </row>
        <row r="218">
          <cell r="H218">
            <v>1</v>
          </cell>
        </row>
        <row r="219">
          <cell r="H219">
            <v>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´S"/>
      <sheetName val="CANTIDADES"/>
      <sheetName val="PRECIOS"/>
      <sheetName val="UNIT. BÁSICO"/>
    </sheetNames>
    <sheetDataSet>
      <sheetData sheetId="0"/>
      <sheetData sheetId="1"/>
      <sheetData sheetId="2">
        <row r="10">
          <cell r="H10">
            <v>224</v>
          </cell>
        </row>
        <row r="11">
          <cell r="H11">
            <v>224</v>
          </cell>
        </row>
        <row r="12">
          <cell r="H12">
            <v>173.2518</v>
          </cell>
        </row>
        <row r="17">
          <cell r="H17">
            <v>22.400000000000002</v>
          </cell>
        </row>
        <row r="18">
          <cell r="H18">
            <v>44.800000000000004</v>
          </cell>
        </row>
        <row r="20">
          <cell r="H20">
            <v>2.2386499999999998</v>
          </cell>
        </row>
        <row r="25">
          <cell r="H25">
            <v>8.176499999999999</v>
          </cell>
        </row>
        <row r="36">
          <cell r="H36">
            <v>167.22299999999998</v>
          </cell>
        </row>
        <row r="43">
          <cell r="H43">
            <v>5.3235000000000001</v>
          </cell>
        </row>
        <row r="47">
          <cell r="H47">
            <v>10.489949999999997</v>
          </cell>
        </row>
        <row r="64">
          <cell r="H64">
            <v>8.0774999999999988</v>
          </cell>
        </row>
        <row r="67">
          <cell r="H67">
            <v>12.836</v>
          </cell>
        </row>
        <row r="70">
          <cell r="H70">
            <v>9.86</v>
          </cell>
        </row>
        <row r="72">
          <cell r="H72">
            <v>57</v>
          </cell>
        </row>
        <row r="73">
          <cell r="H73">
            <v>50.349999999999994</v>
          </cell>
        </row>
        <row r="74">
          <cell r="H74">
            <v>3.9375</v>
          </cell>
        </row>
        <row r="76">
          <cell r="H76">
            <v>9.5399999999999991</v>
          </cell>
        </row>
        <row r="78">
          <cell r="H78">
            <v>16.5</v>
          </cell>
        </row>
        <row r="80">
          <cell r="H80">
            <v>7048.579999999999</v>
          </cell>
        </row>
        <row r="82">
          <cell r="H82">
            <v>248.78476292559895</v>
          </cell>
        </row>
        <row r="91">
          <cell r="H91">
            <v>404.31</v>
          </cell>
        </row>
        <row r="100">
          <cell r="H100">
            <v>96.048000000000002</v>
          </cell>
        </row>
        <row r="106">
          <cell r="H106">
            <v>14.650220000000001</v>
          </cell>
        </row>
        <row r="110">
          <cell r="H110">
            <v>3.1559999999999997</v>
          </cell>
        </row>
        <row r="112">
          <cell r="H112">
            <v>15.48</v>
          </cell>
        </row>
        <row r="116">
          <cell r="H116">
            <v>13.86</v>
          </cell>
        </row>
        <row r="118">
          <cell r="H118">
            <v>0.72</v>
          </cell>
        </row>
        <row r="119">
          <cell r="H119">
            <v>0.72</v>
          </cell>
        </row>
        <row r="123">
          <cell r="H123">
            <v>1</v>
          </cell>
        </row>
        <row r="124">
          <cell r="H124">
            <v>17.04</v>
          </cell>
        </row>
        <row r="125">
          <cell r="H125">
            <v>18.920000000000002</v>
          </cell>
        </row>
        <row r="126">
          <cell r="H126">
            <v>1</v>
          </cell>
        </row>
        <row r="127">
          <cell r="H127">
            <v>6</v>
          </cell>
        </row>
        <row r="129">
          <cell r="H129">
            <v>11.100000000000001</v>
          </cell>
        </row>
        <row r="130">
          <cell r="H130">
            <v>70.890000000000015</v>
          </cell>
        </row>
        <row r="131">
          <cell r="H131">
            <v>2.27</v>
          </cell>
        </row>
        <row r="132">
          <cell r="H132">
            <v>6</v>
          </cell>
        </row>
        <row r="133">
          <cell r="H133">
            <v>4</v>
          </cell>
        </row>
        <row r="134">
          <cell r="H134">
            <v>1</v>
          </cell>
        </row>
        <row r="135">
          <cell r="H135">
            <v>8</v>
          </cell>
        </row>
        <row r="136">
          <cell r="H136">
            <v>1</v>
          </cell>
        </row>
        <row r="138">
          <cell r="H138">
            <v>1</v>
          </cell>
        </row>
        <row r="140">
          <cell r="H140">
            <v>1</v>
          </cell>
        </row>
        <row r="141">
          <cell r="H141">
            <v>1</v>
          </cell>
        </row>
        <row r="142">
          <cell r="H142">
            <v>1</v>
          </cell>
        </row>
        <row r="143">
          <cell r="H143">
            <v>1</v>
          </cell>
        </row>
        <row r="144">
          <cell r="H144">
            <v>3</v>
          </cell>
        </row>
        <row r="147">
          <cell r="H147">
            <v>16.54</v>
          </cell>
        </row>
        <row r="152">
          <cell r="H152">
            <v>9</v>
          </cell>
        </row>
        <row r="154">
          <cell r="H154">
            <v>8.5500000000000007</v>
          </cell>
        </row>
        <row r="159">
          <cell r="H159">
            <v>46.14</v>
          </cell>
        </row>
        <row r="168">
          <cell r="H168">
            <v>205.16900000000004</v>
          </cell>
        </row>
        <row r="176">
          <cell r="H176">
            <v>229.36200000000002</v>
          </cell>
        </row>
        <row r="185">
          <cell r="H185">
            <v>14.650220000000001</v>
          </cell>
        </row>
        <row r="191">
          <cell r="H191">
            <v>412.64280000000002</v>
          </cell>
        </row>
        <row r="192">
          <cell r="H192">
            <v>67.547500000000028</v>
          </cell>
        </row>
        <row r="195">
          <cell r="H195">
            <v>25.841999999999999</v>
          </cell>
        </row>
        <row r="197">
          <cell r="H197">
            <v>41.870000000000005</v>
          </cell>
        </row>
        <row r="201">
          <cell r="H201">
            <v>7.06</v>
          </cell>
        </row>
        <row r="203">
          <cell r="H203">
            <v>1</v>
          </cell>
        </row>
        <row r="204">
          <cell r="H204">
            <v>1</v>
          </cell>
        </row>
        <row r="205">
          <cell r="H205">
            <v>18</v>
          </cell>
        </row>
        <row r="209">
          <cell r="H209">
            <v>14</v>
          </cell>
        </row>
        <row r="213">
          <cell r="H213">
            <v>4</v>
          </cell>
        </row>
        <row r="215">
          <cell r="H215">
            <v>2</v>
          </cell>
        </row>
        <row r="217">
          <cell r="H217">
            <v>12</v>
          </cell>
        </row>
        <row r="218">
          <cell r="H218">
            <v>1</v>
          </cell>
        </row>
        <row r="219">
          <cell r="H219">
            <v>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5"/>
  <sheetViews>
    <sheetView tabSelected="1" topLeftCell="A31" zoomScaleNormal="100" zoomScaleSheetLayoutView="86" workbookViewId="0">
      <selection activeCell="B40" sqref="B40"/>
    </sheetView>
  </sheetViews>
  <sheetFormatPr baseColWidth="10" defaultColWidth="12.5703125" defaultRowHeight="15" customHeight="1" x14ac:dyDescent="0.25"/>
  <cols>
    <col min="1" max="1" width="7.28515625" style="57" customWidth="1"/>
    <col min="2" max="2" width="63.28515625" style="2" customWidth="1"/>
    <col min="3" max="3" width="9.28515625" style="58" customWidth="1"/>
    <col min="4" max="4" width="13.7109375" style="59" customWidth="1"/>
    <col min="5" max="5" width="13.5703125" style="58" customWidth="1"/>
    <col min="6" max="6" width="18.42578125" style="58" customWidth="1"/>
    <col min="7" max="7" width="6.5703125" style="2" customWidth="1"/>
    <col min="8" max="8" width="18.28515625" style="2" customWidth="1"/>
    <col min="9" max="9" width="19.85546875" style="2" customWidth="1"/>
    <col min="10" max="10" width="22" style="2" customWidth="1"/>
    <col min="11" max="16384" width="12.5703125" style="2"/>
  </cols>
  <sheetData>
    <row r="1" spans="1:9" ht="15" customHeight="1" x14ac:dyDescent="0.25">
      <c r="A1" s="90" t="s">
        <v>147</v>
      </c>
      <c r="B1" s="91"/>
      <c r="C1" s="91"/>
      <c r="D1" s="91"/>
      <c r="E1" s="91"/>
      <c r="F1" s="91"/>
      <c r="G1" s="61"/>
      <c r="H1" s="61"/>
      <c r="I1" s="62"/>
    </row>
    <row r="2" spans="1:9" ht="15" customHeight="1" x14ac:dyDescent="0.25">
      <c r="A2" s="92"/>
      <c r="B2" s="93"/>
      <c r="C2" s="93"/>
      <c r="D2" s="93"/>
      <c r="E2" s="93"/>
      <c r="F2" s="94"/>
      <c r="G2" s="63"/>
      <c r="H2" s="63"/>
      <c r="I2" s="64"/>
    </row>
    <row r="3" spans="1:9" ht="74.25" customHeight="1" x14ac:dyDescent="0.25">
      <c r="A3" s="95" t="s">
        <v>148</v>
      </c>
      <c r="B3" s="96"/>
      <c r="C3" s="96"/>
      <c r="D3" s="96"/>
      <c r="E3" s="96"/>
      <c r="F3" s="96"/>
      <c r="G3" s="65"/>
      <c r="H3" s="65"/>
      <c r="I3" s="66"/>
    </row>
    <row r="4" spans="1:9" ht="15.75" thickBot="1" x14ac:dyDescent="0.3">
      <c r="A4" s="3"/>
      <c r="B4" s="4"/>
      <c r="C4" s="5"/>
      <c r="D4" s="6"/>
      <c r="E4" s="5"/>
      <c r="F4" s="7"/>
    </row>
    <row r="5" spans="1:9" ht="25.5" customHeight="1" x14ac:dyDescent="0.25">
      <c r="A5" s="97" t="s">
        <v>134</v>
      </c>
      <c r="B5" s="98"/>
      <c r="C5" s="98"/>
      <c r="D5" s="98"/>
      <c r="E5" s="98"/>
      <c r="F5" s="99"/>
    </row>
    <row r="6" spans="1:9" x14ac:dyDescent="0.25">
      <c r="A6" s="8" t="s">
        <v>39</v>
      </c>
      <c r="B6" s="9" t="s">
        <v>0</v>
      </c>
      <c r="C6" s="9" t="s">
        <v>36</v>
      </c>
      <c r="D6" s="10" t="s">
        <v>37</v>
      </c>
      <c r="E6" s="9" t="s">
        <v>40</v>
      </c>
      <c r="F6" s="11" t="s">
        <v>41</v>
      </c>
    </row>
    <row r="7" spans="1:9" ht="18" customHeight="1" x14ac:dyDescent="0.25">
      <c r="A7" s="12">
        <v>1</v>
      </c>
      <c r="B7" s="78" t="s">
        <v>1</v>
      </c>
      <c r="C7" s="79"/>
      <c r="D7" s="79"/>
      <c r="E7" s="79"/>
      <c r="F7" s="80"/>
    </row>
    <row r="8" spans="1:9" ht="18" customHeight="1" x14ac:dyDescent="0.25">
      <c r="A8" s="12">
        <v>1.1000000000000001</v>
      </c>
      <c r="B8" s="13" t="s">
        <v>104</v>
      </c>
      <c r="C8" s="14" t="s">
        <v>2</v>
      </c>
      <c r="D8" s="15">
        <v>224</v>
      </c>
      <c r="E8" s="16"/>
      <c r="F8" s="17">
        <f t="shared" ref="F8:F12" si="0">+E8*D8</f>
        <v>0</v>
      </c>
      <c r="H8" s="18"/>
    </row>
    <row r="9" spans="1:9" ht="18" customHeight="1" x14ac:dyDescent="0.25">
      <c r="A9" s="12">
        <v>1.2</v>
      </c>
      <c r="B9" s="19" t="s">
        <v>3</v>
      </c>
      <c r="C9" s="14" t="s">
        <v>2</v>
      </c>
      <c r="D9" s="15">
        <v>224</v>
      </c>
      <c r="E9" s="16"/>
      <c r="F9" s="17">
        <f t="shared" si="0"/>
        <v>0</v>
      </c>
      <c r="H9" s="18"/>
    </row>
    <row r="10" spans="1:9" ht="36" customHeight="1" x14ac:dyDescent="0.25">
      <c r="A10" s="12">
        <v>1.3</v>
      </c>
      <c r="B10" s="20" t="s">
        <v>4</v>
      </c>
      <c r="C10" s="14" t="s">
        <v>5</v>
      </c>
      <c r="D10" s="15">
        <v>104.93179999999998</v>
      </c>
      <c r="E10" s="16"/>
      <c r="F10" s="17">
        <f t="shared" si="0"/>
        <v>0</v>
      </c>
      <c r="H10" s="21"/>
    </row>
    <row r="11" spans="1:9" ht="30" x14ac:dyDescent="0.25">
      <c r="A11" s="12">
        <v>1.4</v>
      </c>
      <c r="B11" s="22" t="s">
        <v>59</v>
      </c>
      <c r="C11" s="14" t="s">
        <v>5</v>
      </c>
      <c r="D11" s="15">
        <v>22.400000000000002</v>
      </c>
      <c r="E11" s="16"/>
      <c r="F11" s="17">
        <f t="shared" si="0"/>
        <v>0</v>
      </c>
      <c r="H11" s="18"/>
    </row>
    <row r="12" spans="1:9" x14ac:dyDescent="0.25">
      <c r="A12" s="12">
        <v>1.5</v>
      </c>
      <c r="B12" s="22" t="s">
        <v>100</v>
      </c>
      <c r="C12" s="14" t="s">
        <v>38</v>
      </c>
      <c r="D12" s="15">
        <v>44.800000000000004</v>
      </c>
      <c r="E12" s="16"/>
      <c r="F12" s="17">
        <f t="shared" si="0"/>
        <v>0</v>
      </c>
    </row>
    <row r="13" spans="1:9" ht="18" customHeight="1" x14ac:dyDescent="0.25">
      <c r="A13" s="76" t="s">
        <v>42</v>
      </c>
      <c r="B13" s="79"/>
      <c r="C13" s="79"/>
      <c r="D13" s="79"/>
      <c r="E13" s="79"/>
      <c r="F13" s="23">
        <f>+F12+F11+F10+F9+F8</f>
        <v>0</v>
      </c>
      <c r="H13" s="24"/>
    </row>
    <row r="14" spans="1:9" ht="18" customHeight="1" x14ac:dyDescent="0.25">
      <c r="A14" s="12">
        <v>2</v>
      </c>
      <c r="B14" s="78" t="s">
        <v>6</v>
      </c>
      <c r="C14" s="79"/>
      <c r="D14" s="79"/>
      <c r="E14" s="79"/>
      <c r="F14" s="80"/>
    </row>
    <row r="15" spans="1:9" ht="18" customHeight="1" x14ac:dyDescent="0.25">
      <c r="A15" s="12">
        <v>2.1</v>
      </c>
      <c r="B15" s="25" t="s">
        <v>55</v>
      </c>
      <c r="C15" s="14" t="s">
        <v>5</v>
      </c>
      <c r="D15" s="26">
        <v>2.2386499999999998</v>
      </c>
      <c r="E15" s="27"/>
      <c r="F15" s="28">
        <f t="shared" ref="F15:F20" si="1">+E15*D15</f>
        <v>0</v>
      </c>
      <c r="H15" s="18"/>
      <c r="I15" s="29"/>
    </row>
    <row r="16" spans="1:9" ht="30" x14ac:dyDescent="0.25">
      <c r="A16" s="12">
        <v>2.2000000000000002</v>
      </c>
      <c r="B16" s="25" t="s">
        <v>54</v>
      </c>
      <c r="C16" s="14" t="s">
        <v>5</v>
      </c>
      <c r="D16" s="26">
        <v>8.176499999999999</v>
      </c>
      <c r="E16" s="27"/>
      <c r="F16" s="28">
        <f t="shared" si="1"/>
        <v>0</v>
      </c>
      <c r="H16" s="18"/>
      <c r="I16" s="29"/>
    </row>
    <row r="17" spans="1:9" ht="30" x14ac:dyDescent="0.25">
      <c r="A17" s="12">
        <v>2.2999999999999998</v>
      </c>
      <c r="B17" s="22" t="s">
        <v>132</v>
      </c>
      <c r="C17" s="14" t="s">
        <v>2</v>
      </c>
      <c r="D17" s="26">
        <v>167.22299999999998</v>
      </c>
      <c r="E17" s="27"/>
      <c r="F17" s="28">
        <f t="shared" si="1"/>
        <v>0</v>
      </c>
      <c r="H17" s="18"/>
      <c r="I17" s="29"/>
    </row>
    <row r="18" spans="1:9" ht="30" x14ac:dyDescent="0.25">
      <c r="A18" s="12">
        <v>2.4</v>
      </c>
      <c r="B18" s="25" t="s">
        <v>56</v>
      </c>
      <c r="C18" s="14" t="s">
        <v>5</v>
      </c>
      <c r="D18" s="26">
        <v>5.3235000000000001</v>
      </c>
      <c r="E18" s="27"/>
      <c r="F18" s="28">
        <f t="shared" si="1"/>
        <v>0</v>
      </c>
      <c r="H18" s="18"/>
      <c r="I18" s="29"/>
    </row>
    <row r="19" spans="1:9" ht="30" x14ac:dyDescent="0.25">
      <c r="A19" s="12">
        <v>2.5</v>
      </c>
      <c r="B19" s="25" t="s">
        <v>57</v>
      </c>
      <c r="C19" s="14" t="s">
        <v>5</v>
      </c>
      <c r="D19" s="26">
        <v>10.489949999999997</v>
      </c>
      <c r="E19" s="27"/>
      <c r="F19" s="28">
        <f t="shared" si="1"/>
        <v>0</v>
      </c>
      <c r="H19" s="18"/>
      <c r="I19" s="29"/>
    </row>
    <row r="20" spans="1:9" ht="30" x14ac:dyDescent="0.25">
      <c r="A20" s="12">
        <v>2.6</v>
      </c>
      <c r="B20" s="25" t="s">
        <v>58</v>
      </c>
      <c r="C20" s="14" t="s">
        <v>5</v>
      </c>
      <c r="D20" s="26">
        <v>8.0774999999999988</v>
      </c>
      <c r="E20" s="27"/>
      <c r="F20" s="28">
        <f t="shared" si="1"/>
        <v>0</v>
      </c>
      <c r="H20" s="18"/>
      <c r="I20" s="29"/>
    </row>
    <row r="21" spans="1:9" ht="30" x14ac:dyDescent="0.25">
      <c r="A21" s="100">
        <v>2.7</v>
      </c>
      <c r="B21" s="101" t="s">
        <v>152</v>
      </c>
      <c r="C21" s="102" t="s">
        <v>10</v>
      </c>
      <c r="D21" s="103">
        <v>12.836</v>
      </c>
      <c r="E21" s="104"/>
      <c r="F21" s="105">
        <f t="shared" ref="F21:F27" si="2">+E21*D21</f>
        <v>0</v>
      </c>
      <c r="H21" s="18"/>
      <c r="I21" s="29"/>
    </row>
    <row r="22" spans="1:9" ht="45" x14ac:dyDescent="0.25">
      <c r="A22" s="12">
        <v>2.8</v>
      </c>
      <c r="B22" s="25" t="s">
        <v>129</v>
      </c>
      <c r="C22" s="14" t="s">
        <v>10</v>
      </c>
      <c r="D22" s="26">
        <v>9.86</v>
      </c>
      <c r="E22" s="27"/>
      <c r="F22" s="28">
        <f t="shared" si="2"/>
        <v>0</v>
      </c>
      <c r="H22" s="18"/>
      <c r="I22" s="29"/>
    </row>
    <row r="23" spans="1:9" ht="30" x14ac:dyDescent="0.25">
      <c r="A23" s="12">
        <v>2.9</v>
      </c>
      <c r="B23" s="22" t="s">
        <v>99</v>
      </c>
      <c r="C23" s="30" t="s">
        <v>10</v>
      </c>
      <c r="D23" s="26">
        <v>57</v>
      </c>
      <c r="E23" s="27"/>
      <c r="F23" s="28">
        <f t="shared" si="2"/>
        <v>0</v>
      </c>
      <c r="H23" s="18"/>
    </row>
    <row r="24" spans="1:9" ht="30" x14ac:dyDescent="0.25">
      <c r="A24" s="31" t="s">
        <v>96</v>
      </c>
      <c r="B24" s="22" t="s">
        <v>98</v>
      </c>
      <c r="C24" s="14" t="s">
        <v>10</v>
      </c>
      <c r="D24" s="15">
        <v>50.349999999999994</v>
      </c>
      <c r="E24" s="27"/>
      <c r="F24" s="17">
        <f t="shared" si="2"/>
        <v>0</v>
      </c>
      <c r="H24" s="18"/>
    </row>
    <row r="25" spans="1:9" ht="60" x14ac:dyDescent="0.25">
      <c r="A25" s="31" t="s">
        <v>97</v>
      </c>
      <c r="B25" s="22" t="s">
        <v>130</v>
      </c>
      <c r="C25" s="14" t="s">
        <v>2</v>
      </c>
      <c r="D25" s="15">
        <v>3.9375</v>
      </c>
      <c r="E25" s="27"/>
      <c r="F25" s="17">
        <f t="shared" si="2"/>
        <v>0</v>
      </c>
      <c r="H25" s="18"/>
    </row>
    <row r="26" spans="1:9" x14ac:dyDescent="0.25">
      <c r="A26" s="31" t="s">
        <v>111</v>
      </c>
      <c r="B26" s="22" t="s">
        <v>112</v>
      </c>
      <c r="C26" s="14" t="s">
        <v>10</v>
      </c>
      <c r="D26" s="15">
        <v>9.5399999999999991</v>
      </c>
      <c r="E26" s="27"/>
      <c r="F26" s="17">
        <f t="shared" si="2"/>
        <v>0</v>
      </c>
      <c r="H26" s="18"/>
      <c r="I26" s="32"/>
    </row>
    <row r="27" spans="1:9" ht="57.75" customHeight="1" x14ac:dyDescent="0.25">
      <c r="A27" s="31" t="s">
        <v>124</v>
      </c>
      <c r="B27" s="22" t="s">
        <v>133</v>
      </c>
      <c r="C27" s="14" t="s">
        <v>10</v>
      </c>
      <c r="D27" s="15">
        <v>16.5</v>
      </c>
      <c r="E27" s="27"/>
      <c r="F27" s="17">
        <f t="shared" si="2"/>
        <v>0</v>
      </c>
      <c r="H27" s="18"/>
      <c r="I27" s="32"/>
    </row>
    <row r="28" spans="1:9" ht="18" customHeight="1" x14ac:dyDescent="0.25">
      <c r="A28" s="76" t="s">
        <v>43</v>
      </c>
      <c r="B28" s="79"/>
      <c r="C28" s="79"/>
      <c r="D28" s="79"/>
      <c r="E28" s="79"/>
      <c r="F28" s="23">
        <f>+F27+F26+F25+F24+F23+F22+F21+F20+F19+F18+F17+F16+F15</f>
        <v>0</v>
      </c>
      <c r="H28" s="18"/>
      <c r="I28" s="33"/>
    </row>
    <row r="29" spans="1:9" ht="18" customHeight="1" x14ac:dyDescent="0.25">
      <c r="A29" s="12">
        <v>3</v>
      </c>
      <c r="B29" s="78" t="s">
        <v>7</v>
      </c>
      <c r="C29" s="79"/>
      <c r="D29" s="79"/>
      <c r="E29" s="79"/>
      <c r="F29" s="80"/>
      <c r="H29" s="18"/>
      <c r="I29" s="32"/>
    </row>
    <row r="30" spans="1:9" ht="18" customHeight="1" x14ac:dyDescent="0.25">
      <c r="A30" s="12">
        <v>3.1</v>
      </c>
      <c r="B30" s="19" t="s">
        <v>60</v>
      </c>
      <c r="C30" s="14" t="s">
        <v>8</v>
      </c>
      <c r="D30" s="26">
        <v>7048.579999999999</v>
      </c>
      <c r="E30" s="27"/>
      <c r="F30" s="17">
        <f t="shared" ref="F30" si="3">+E30*D30</f>
        <v>0</v>
      </c>
      <c r="H30" s="18"/>
      <c r="I30" s="32"/>
    </row>
    <row r="31" spans="1:9" ht="18" customHeight="1" x14ac:dyDescent="0.25">
      <c r="A31" s="76" t="s">
        <v>44</v>
      </c>
      <c r="B31" s="79"/>
      <c r="C31" s="79"/>
      <c r="D31" s="79"/>
      <c r="E31" s="79"/>
      <c r="F31" s="23">
        <f>+F30</f>
        <v>0</v>
      </c>
      <c r="H31" s="18"/>
      <c r="I31" s="32"/>
    </row>
    <row r="32" spans="1:9" ht="18" customHeight="1" x14ac:dyDescent="0.25">
      <c r="A32" s="12">
        <v>4</v>
      </c>
      <c r="B32" s="78" t="s">
        <v>9</v>
      </c>
      <c r="C32" s="79"/>
      <c r="D32" s="79"/>
      <c r="E32" s="79"/>
      <c r="F32" s="80"/>
      <c r="H32" s="18"/>
    </row>
    <row r="33" spans="1:10" ht="30.75" customHeight="1" x14ac:dyDescent="0.25">
      <c r="A33" s="12">
        <v>4.0999999999999996</v>
      </c>
      <c r="B33" s="25" t="s">
        <v>61</v>
      </c>
      <c r="C33" s="14" t="s">
        <v>2</v>
      </c>
      <c r="D33" s="26">
        <v>248.78476292559895</v>
      </c>
      <c r="E33" s="16"/>
      <c r="F33" s="28">
        <f t="shared" ref="F33:F41" si="4">+E33*D33</f>
        <v>0</v>
      </c>
      <c r="H33" s="18"/>
      <c r="I33" s="18"/>
      <c r="J33" s="34"/>
    </row>
    <row r="34" spans="1:10" ht="18" customHeight="1" x14ac:dyDescent="0.25">
      <c r="A34" s="100">
        <v>4.2</v>
      </c>
      <c r="B34" s="101" t="s">
        <v>153</v>
      </c>
      <c r="C34" s="102" t="s">
        <v>2</v>
      </c>
      <c r="D34" s="103">
        <v>404.31</v>
      </c>
      <c r="E34" s="104"/>
      <c r="F34" s="105">
        <f t="shared" si="4"/>
        <v>0</v>
      </c>
      <c r="H34" s="18"/>
      <c r="I34" s="18"/>
      <c r="J34" s="34"/>
    </row>
    <row r="35" spans="1:10" ht="30" x14ac:dyDescent="0.25">
      <c r="A35" s="12">
        <v>4.3</v>
      </c>
      <c r="B35" s="25" t="s">
        <v>140</v>
      </c>
      <c r="C35" s="14" t="s">
        <v>2</v>
      </c>
      <c r="D35" s="15">
        <v>96.048000000000002</v>
      </c>
      <c r="E35" s="16"/>
      <c r="F35" s="28">
        <f t="shared" si="4"/>
        <v>0</v>
      </c>
      <c r="H35" s="18"/>
      <c r="I35" s="18"/>
      <c r="J35" s="34"/>
    </row>
    <row r="36" spans="1:10" x14ac:dyDescent="0.25">
      <c r="A36" s="12">
        <v>4.4000000000000004</v>
      </c>
      <c r="B36" s="25" t="s">
        <v>62</v>
      </c>
      <c r="C36" s="14" t="s">
        <v>2</v>
      </c>
      <c r="D36" s="15">
        <v>14.650220000000001</v>
      </c>
      <c r="E36" s="16"/>
      <c r="F36" s="17">
        <f t="shared" si="4"/>
        <v>0</v>
      </c>
      <c r="H36" s="18"/>
      <c r="I36" s="18"/>
      <c r="J36" s="34"/>
    </row>
    <row r="37" spans="1:10" ht="30" x14ac:dyDescent="0.25">
      <c r="A37" s="12">
        <v>4.5</v>
      </c>
      <c r="B37" s="25" t="s">
        <v>63</v>
      </c>
      <c r="C37" s="14" t="s">
        <v>2</v>
      </c>
      <c r="D37" s="15">
        <v>3.1559999999999997</v>
      </c>
      <c r="E37" s="16"/>
      <c r="F37" s="17">
        <f t="shared" si="4"/>
        <v>0</v>
      </c>
      <c r="H37" s="18"/>
      <c r="I37" s="18"/>
      <c r="J37" s="34"/>
    </row>
    <row r="38" spans="1:10" ht="30" x14ac:dyDescent="0.25">
      <c r="A38" s="12">
        <v>4.5999999999999996</v>
      </c>
      <c r="B38" s="20" t="s">
        <v>64</v>
      </c>
      <c r="C38" s="14" t="s">
        <v>10</v>
      </c>
      <c r="D38" s="15">
        <v>15.48</v>
      </c>
      <c r="E38" s="16"/>
      <c r="F38" s="17">
        <f t="shared" si="4"/>
        <v>0</v>
      </c>
      <c r="H38" s="18"/>
      <c r="I38" s="18"/>
      <c r="J38" s="34"/>
    </row>
    <row r="39" spans="1:10" ht="30" x14ac:dyDescent="0.25">
      <c r="A39" s="12">
        <v>4.7</v>
      </c>
      <c r="B39" s="20" t="s">
        <v>65</v>
      </c>
      <c r="C39" s="14" t="s">
        <v>2</v>
      </c>
      <c r="D39" s="15">
        <v>13.86</v>
      </c>
      <c r="E39" s="16"/>
      <c r="F39" s="17">
        <f t="shared" si="4"/>
        <v>0</v>
      </c>
      <c r="H39" s="18"/>
      <c r="I39" s="18"/>
      <c r="J39" s="34"/>
    </row>
    <row r="40" spans="1:10" x14ac:dyDescent="0.25">
      <c r="A40" s="12">
        <v>4.8</v>
      </c>
      <c r="B40" s="25" t="s">
        <v>101</v>
      </c>
      <c r="C40" s="14" t="s">
        <v>2</v>
      </c>
      <c r="D40" s="15">
        <v>0.72</v>
      </c>
      <c r="E40" s="16"/>
      <c r="F40" s="17">
        <f t="shared" si="4"/>
        <v>0</v>
      </c>
      <c r="H40" s="18"/>
      <c r="I40" s="18"/>
      <c r="J40" s="34"/>
    </row>
    <row r="41" spans="1:10" x14ac:dyDescent="0.25">
      <c r="A41" s="12">
        <v>4.9000000000000004</v>
      </c>
      <c r="B41" s="25" t="s">
        <v>66</v>
      </c>
      <c r="C41" s="14" t="s">
        <v>2</v>
      </c>
      <c r="D41" s="15">
        <v>0.72</v>
      </c>
      <c r="E41" s="16"/>
      <c r="F41" s="17">
        <f t="shared" si="4"/>
        <v>0</v>
      </c>
      <c r="H41" s="18"/>
      <c r="I41" s="18"/>
      <c r="J41" s="34"/>
    </row>
    <row r="42" spans="1:10" ht="18" customHeight="1" x14ac:dyDescent="0.25">
      <c r="A42" s="76" t="s">
        <v>45</v>
      </c>
      <c r="B42" s="79"/>
      <c r="C42" s="79"/>
      <c r="D42" s="79"/>
      <c r="E42" s="79"/>
      <c r="F42" s="23">
        <f>+F41+F40+F39+F38+F37+F36+F35+F34+F33</f>
        <v>0</v>
      </c>
      <c r="H42" s="18"/>
      <c r="I42" s="35"/>
      <c r="J42" s="34"/>
    </row>
    <row r="43" spans="1:10" ht="18" customHeight="1" x14ac:dyDescent="0.25">
      <c r="A43" s="36">
        <v>5</v>
      </c>
      <c r="B43" s="78" t="s">
        <v>11</v>
      </c>
      <c r="C43" s="79"/>
      <c r="D43" s="79"/>
      <c r="E43" s="79"/>
      <c r="F43" s="80"/>
      <c r="H43" s="18"/>
    </row>
    <row r="44" spans="1:10" ht="18" customHeight="1" x14ac:dyDescent="0.25">
      <c r="A44" s="36">
        <v>5.0999999999999996</v>
      </c>
      <c r="B44" s="78" t="s">
        <v>12</v>
      </c>
      <c r="C44" s="79"/>
      <c r="D44" s="79"/>
      <c r="E44" s="79"/>
      <c r="F44" s="80"/>
      <c r="H44" s="18"/>
    </row>
    <row r="45" spans="1:10" ht="30" x14ac:dyDescent="0.25">
      <c r="A45" s="12" t="s">
        <v>13</v>
      </c>
      <c r="B45" s="25" t="s">
        <v>109</v>
      </c>
      <c r="C45" s="37" t="s">
        <v>16</v>
      </c>
      <c r="D45" s="37">
        <v>1</v>
      </c>
      <c r="E45" s="38"/>
      <c r="F45" s="39">
        <f>E45*D45</f>
        <v>0</v>
      </c>
      <c r="H45" s="18"/>
    </row>
    <row r="46" spans="1:10" ht="18" customHeight="1" x14ac:dyDescent="0.25">
      <c r="A46" s="12" t="s">
        <v>14</v>
      </c>
      <c r="B46" s="25" t="s">
        <v>91</v>
      </c>
      <c r="C46" s="14" t="s">
        <v>10</v>
      </c>
      <c r="D46" s="15">
        <v>17.04</v>
      </c>
      <c r="E46" s="16"/>
      <c r="F46" s="17">
        <f t="shared" ref="F46:F49" si="5">+E46*D46</f>
        <v>0</v>
      </c>
      <c r="H46" s="40"/>
      <c r="I46" s="40"/>
    </row>
    <row r="47" spans="1:10" ht="18" customHeight="1" x14ac:dyDescent="0.25">
      <c r="A47" s="12" t="s">
        <v>29</v>
      </c>
      <c r="B47" s="25" t="s">
        <v>67</v>
      </c>
      <c r="C47" s="14" t="s">
        <v>10</v>
      </c>
      <c r="D47" s="15">
        <v>18.920000000000002</v>
      </c>
      <c r="E47" s="16"/>
      <c r="F47" s="17">
        <f t="shared" si="5"/>
        <v>0</v>
      </c>
      <c r="H47" s="40"/>
      <c r="I47" s="40"/>
    </row>
    <row r="48" spans="1:10" ht="30" x14ac:dyDescent="0.25">
      <c r="A48" s="12" t="s">
        <v>15</v>
      </c>
      <c r="B48" s="25" t="s">
        <v>105</v>
      </c>
      <c r="C48" s="14" t="s">
        <v>16</v>
      </c>
      <c r="D48" s="15">
        <v>1</v>
      </c>
      <c r="E48" s="16"/>
      <c r="F48" s="17">
        <f t="shared" si="5"/>
        <v>0</v>
      </c>
      <c r="H48" s="40"/>
      <c r="I48" s="40"/>
    </row>
    <row r="49" spans="1:9" ht="30.75" customHeight="1" x14ac:dyDescent="0.25">
      <c r="A49" s="12" t="s">
        <v>108</v>
      </c>
      <c r="B49" s="25" t="s">
        <v>110</v>
      </c>
      <c r="C49" s="14" t="s">
        <v>16</v>
      </c>
      <c r="D49" s="15">
        <v>6</v>
      </c>
      <c r="E49" s="16"/>
      <c r="F49" s="17">
        <f t="shared" si="5"/>
        <v>0</v>
      </c>
      <c r="H49" s="40"/>
      <c r="I49" s="40"/>
    </row>
    <row r="50" spans="1:9" ht="18" customHeight="1" x14ac:dyDescent="0.25">
      <c r="A50" s="36">
        <v>5.2</v>
      </c>
      <c r="B50" s="78" t="s">
        <v>17</v>
      </c>
      <c r="C50" s="79"/>
      <c r="D50" s="79"/>
      <c r="E50" s="79"/>
      <c r="F50" s="80"/>
      <c r="H50" s="18"/>
    </row>
    <row r="51" spans="1:9" ht="18" customHeight="1" x14ac:dyDescent="0.25">
      <c r="A51" s="12" t="s">
        <v>18</v>
      </c>
      <c r="B51" s="20" t="s">
        <v>92</v>
      </c>
      <c r="C51" s="14" t="s">
        <v>10</v>
      </c>
      <c r="D51" s="15">
        <v>11.100000000000001</v>
      </c>
      <c r="E51" s="16"/>
      <c r="F51" s="17">
        <f t="shared" ref="F51:F60" si="6">+E51*D51</f>
        <v>0</v>
      </c>
      <c r="H51" s="18"/>
    </row>
    <row r="52" spans="1:9" x14ac:dyDescent="0.25">
      <c r="A52" s="12" t="s">
        <v>19</v>
      </c>
      <c r="B52" s="41" t="s">
        <v>127</v>
      </c>
      <c r="C52" s="14" t="s">
        <v>10</v>
      </c>
      <c r="D52" s="15">
        <v>70.890000000000015</v>
      </c>
      <c r="E52" s="16"/>
      <c r="F52" s="17">
        <f t="shared" si="6"/>
        <v>0</v>
      </c>
      <c r="H52" s="18"/>
    </row>
    <row r="53" spans="1:9" ht="18" customHeight="1" x14ac:dyDescent="0.25">
      <c r="A53" s="12" t="s">
        <v>20</v>
      </c>
      <c r="B53" s="20" t="s">
        <v>95</v>
      </c>
      <c r="C53" s="14" t="s">
        <v>10</v>
      </c>
      <c r="D53" s="15">
        <v>2.27</v>
      </c>
      <c r="E53" s="16"/>
      <c r="F53" s="17">
        <f t="shared" si="6"/>
        <v>0</v>
      </c>
      <c r="H53" s="18"/>
    </row>
    <row r="54" spans="1:9" ht="18" customHeight="1" x14ac:dyDescent="0.25">
      <c r="A54" s="12" t="s">
        <v>21</v>
      </c>
      <c r="B54" s="20" t="s">
        <v>68</v>
      </c>
      <c r="C54" s="14" t="s">
        <v>16</v>
      </c>
      <c r="D54" s="15">
        <v>6</v>
      </c>
      <c r="E54" s="16"/>
      <c r="F54" s="17">
        <f t="shared" si="6"/>
        <v>0</v>
      </c>
      <c r="H54" s="18"/>
    </row>
    <row r="55" spans="1:9" ht="18" customHeight="1" x14ac:dyDescent="0.25">
      <c r="A55" s="12" t="s">
        <v>22</v>
      </c>
      <c r="B55" s="20" t="s">
        <v>94</v>
      </c>
      <c r="C55" s="14" t="s">
        <v>16</v>
      </c>
      <c r="D55" s="15">
        <v>4</v>
      </c>
      <c r="E55" s="16"/>
      <c r="F55" s="17">
        <f t="shared" si="6"/>
        <v>0</v>
      </c>
      <c r="H55" s="18"/>
    </row>
    <row r="56" spans="1:9" ht="18" customHeight="1" x14ac:dyDescent="0.25">
      <c r="A56" s="12" t="s">
        <v>23</v>
      </c>
      <c r="B56" s="20" t="s">
        <v>69</v>
      </c>
      <c r="C56" s="14" t="s">
        <v>16</v>
      </c>
      <c r="D56" s="15">
        <v>1</v>
      </c>
      <c r="E56" s="16"/>
      <c r="F56" s="17">
        <f t="shared" si="6"/>
        <v>0</v>
      </c>
      <c r="H56" s="18"/>
    </row>
    <row r="57" spans="1:9" ht="30" x14ac:dyDescent="0.25">
      <c r="A57" s="12" t="s">
        <v>52</v>
      </c>
      <c r="B57" s="41" t="s">
        <v>70</v>
      </c>
      <c r="C57" s="14" t="s">
        <v>16</v>
      </c>
      <c r="D57" s="15">
        <v>8</v>
      </c>
      <c r="E57" s="16"/>
      <c r="F57" s="17">
        <f t="shared" si="6"/>
        <v>0</v>
      </c>
      <c r="H57" s="18"/>
    </row>
    <row r="58" spans="1:9" ht="30" x14ac:dyDescent="0.25">
      <c r="A58" s="12" t="s">
        <v>53</v>
      </c>
      <c r="B58" s="41" t="s">
        <v>125</v>
      </c>
      <c r="C58" s="14" t="s">
        <v>16</v>
      </c>
      <c r="D58" s="15">
        <v>1</v>
      </c>
      <c r="E58" s="16"/>
      <c r="F58" s="17">
        <f t="shared" si="6"/>
        <v>0</v>
      </c>
      <c r="H58" s="18"/>
    </row>
    <row r="59" spans="1:9" ht="30" x14ac:dyDescent="0.25">
      <c r="A59" s="12" t="s">
        <v>93</v>
      </c>
      <c r="B59" s="20" t="s">
        <v>114</v>
      </c>
      <c r="C59" s="14" t="s">
        <v>16</v>
      </c>
      <c r="D59" s="15">
        <v>1</v>
      </c>
      <c r="E59" s="27"/>
      <c r="F59" s="17">
        <f t="shared" si="6"/>
        <v>0</v>
      </c>
      <c r="H59" s="18"/>
    </row>
    <row r="60" spans="1:9" ht="30" x14ac:dyDescent="0.25">
      <c r="A60" s="12" t="s">
        <v>113</v>
      </c>
      <c r="B60" s="20" t="s">
        <v>71</v>
      </c>
      <c r="C60" s="14" t="s">
        <v>16</v>
      </c>
      <c r="D60" s="15">
        <v>1</v>
      </c>
      <c r="E60" s="16"/>
      <c r="F60" s="17">
        <f t="shared" si="6"/>
        <v>0</v>
      </c>
      <c r="H60" s="18"/>
    </row>
    <row r="61" spans="1:9" ht="18" customHeight="1" x14ac:dyDescent="0.25">
      <c r="A61" s="36">
        <v>5.3</v>
      </c>
      <c r="B61" s="89" t="s">
        <v>24</v>
      </c>
      <c r="C61" s="79"/>
      <c r="D61" s="79"/>
      <c r="E61" s="79"/>
      <c r="F61" s="80"/>
      <c r="H61" s="18"/>
    </row>
    <row r="62" spans="1:9" ht="30" x14ac:dyDescent="0.25">
      <c r="A62" s="12" t="s">
        <v>25</v>
      </c>
      <c r="B62" s="42" t="s">
        <v>73</v>
      </c>
      <c r="C62" s="14" t="s">
        <v>16</v>
      </c>
      <c r="D62" s="15">
        <v>1</v>
      </c>
      <c r="E62" s="16"/>
      <c r="F62" s="17">
        <f t="shared" ref="F62:F66" si="7">+E62*D62</f>
        <v>0</v>
      </c>
      <c r="H62" s="18"/>
    </row>
    <row r="63" spans="1:9" x14ac:dyDescent="0.25">
      <c r="A63" s="12" t="s">
        <v>72</v>
      </c>
      <c r="B63" s="42" t="s">
        <v>74</v>
      </c>
      <c r="C63" s="43" t="s">
        <v>16</v>
      </c>
      <c r="D63" s="15">
        <v>1</v>
      </c>
      <c r="E63" s="44"/>
      <c r="F63" s="17">
        <f t="shared" si="7"/>
        <v>0</v>
      </c>
      <c r="H63" s="18"/>
    </row>
    <row r="64" spans="1:9" ht="18" customHeight="1" x14ac:dyDescent="0.25">
      <c r="A64" s="12" t="s">
        <v>26</v>
      </c>
      <c r="B64" s="45" t="s">
        <v>102</v>
      </c>
      <c r="C64" s="14" t="s">
        <v>16</v>
      </c>
      <c r="D64" s="15">
        <v>1</v>
      </c>
      <c r="E64" s="16"/>
      <c r="F64" s="17">
        <f t="shared" si="7"/>
        <v>0</v>
      </c>
      <c r="H64" s="18"/>
    </row>
    <row r="65" spans="1:8" ht="30" x14ac:dyDescent="0.25">
      <c r="A65" s="12" t="s">
        <v>115</v>
      </c>
      <c r="B65" s="45" t="s">
        <v>117</v>
      </c>
      <c r="C65" s="14" t="s">
        <v>16</v>
      </c>
      <c r="D65" s="15">
        <v>1</v>
      </c>
      <c r="E65" s="16"/>
      <c r="F65" s="17">
        <f t="shared" si="7"/>
        <v>0</v>
      </c>
      <c r="H65" s="18"/>
    </row>
    <row r="66" spans="1:8" ht="30" x14ac:dyDescent="0.25">
      <c r="A66" s="12" t="s">
        <v>116</v>
      </c>
      <c r="B66" s="22" t="s">
        <v>118</v>
      </c>
      <c r="C66" s="14" t="s">
        <v>16</v>
      </c>
      <c r="D66" s="15">
        <v>3</v>
      </c>
      <c r="E66" s="16"/>
      <c r="F66" s="17">
        <f t="shared" si="7"/>
        <v>0</v>
      </c>
      <c r="H66" s="18"/>
    </row>
    <row r="67" spans="1:8" ht="18" customHeight="1" x14ac:dyDescent="0.25">
      <c r="A67" s="76" t="s">
        <v>46</v>
      </c>
      <c r="B67" s="79"/>
      <c r="C67" s="79"/>
      <c r="D67" s="79"/>
      <c r="E67" s="79"/>
      <c r="F67" s="23">
        <f>+F66+F65+F64+F63+F62+F60+F59+F58+F57+F56+F55+F54+F53+F52+F51+F49+F48+F47+F46+F45</f>
        <v>0</v>
      </c>
    </row>
    <row r="68" spans="1:8" ht="18" customHeight="1" x14ac:dyDescent="0.25">
      <c r="A68" s="36">
        <v>6</v>
      </c>
      <c r="B68" s="78" t="s">
        <v>27</v>
      </c>
      <c r="C68" s="79"/>
      <c r="D68" s="79"/>
      <c r="E68" s="79"/>
      <c r="F68" s="80"/>
    </row>
    <row r="69" spans="1:8" ht="18" customHeight="1" x14ac:dyDescent="0.25">
      <c r="A69" s="36">
        <v>6.1</v>
      </c>
      <c r="B69" s="78" t="s">
        <v>28</v>
      </c>
      <c r="C69" s="79"/>
      <c r="D69" s="79"/>
      <c r="E69" s="79"/>
      <c r="F69" s="80"/>
    </row>
    <row r="70" spans="1:8" ht="44.25" customHeight="1" x14ac:dyDescent="0.25">
      <c r="A70" s="12" t="s">
        <v>84</v>
      </c>
      <c r="B70" s="20" t="s">
        <v>106</v>
      </c>
      <c r="C70" s="14" t="s">
        <v>2</v>
      </c>
      <c r="D70" s="15">
        <v>16.54</v>
      </c>
      <c r="E70" s="16"/>
      <c r="F70" s="17">
        <f t="shared" ref="F70:F72" si="8">+E70*D70</f>
        <v>0</v>
      </c>
    </row>
    <row r="71" spans="1:8" ht="45" x14ac:dyDescent="0.25">
      <c r="A71" s="12" t="s">
        <v>85</v>
      </c>
      <c r="B71" s="25" t="s">
        <v>107</v>
      </c>
      <c r="C71" s="14" t="s">
        <v>2</v>
      </c>
      <c r="D71" s="15">
        <v>9</v>
      </c>
      <c r="E71" s="16"/>
      <c r="F71" s="17">
        <f t="shared" si="8"/>
        <v>0</v>
      </c>
    </row>
    <row r="72" spans="1:8" ht="45" x14ac:dyDescent="0.25">
      <c r="A72" s="12" t="s">
        <v>86</v>
      </c>
      <c r="B72" s="20" t="s">
        <v>139</v>
      </c>
      <c r="C72" s="14" t="s">
        <v>2</v>
      </c>
      <c r="D72" s="15">
        <v>8.5500000000000007</v>
      </c>
      <c r="E72" s="16"/>
      <c r="F72" s="17">
        <f t="shared" si="8"/>
        <v>0</v>
      </c>
    </row>
    <row r="73" spans="1:8" ht="18" customHeight="1" x14ac:dyDescent="0.25">
      <c r="A73" s="36">
        <v>6.2</v>
      </c>
      <c r="B73" s="78" t="s">
        <v>30</v>
      </c>
      <c r="C73" s="79"/>
      <c r="D73" s="79"/>
      <c r="E73" s="79"/>
      <c r="F73" s="80"/>
    </row>
    <row r="74" spans="1:8" ht="18" customHeight="1" x14ac:dyDescent="0.25">
      <c r="A74" s="12" t="s">
        <v>87</v>
      </c>
      <c r="B74" s="25" t="s">
        <v>75</v>
      </c>
      <c r="C74" s="14" t="s">
        <v>2</v>
      </c>
      <c r="D74" s="15">
        <v>46.14</v>
      </c>
      <c r="E74" s="16"/>
      <c r="F74" s="28">
        <f t="shared" ref="F74:F76" si="9">+E74*D74</f>
        <v>0</v>
      </c>
    </row>
    <row r="75" spans="1:8" ht="18" customHeight="1" x14ac:dyDescent="0.25">
      <c r="A75" s="12" t="s">
        <v>88</v>
      </c>
      <c r="B75" s="25" t="s">
        <v>76</v>
      </c>
      <c r="C75" s="14" t="s">
        <v>2</v>
      </c>
      <c r="D75" s="15">
        <v>205.16900000000004</v>
      </c>
      <c r="E75" s="16"/>
      <c r="F75" s="17">
        <f t="shared" si="9"/>
        <v>0</v>
      </c>
    </row>
    <row r="76" spans="1:8" ht="34.5" customHeight="1" x14ac:dyDescent="0.25">
      <c r="A76" s="12" t="s">
        <v>89</v>
      </c>
      <c r="B76" s="25" t="s">
        <v>136</v>
      </c>
      <c r="C76" s="14" t="s">
        <v>2</v>
      </c>
      <c r="D76" s="15">
        <v>229.36200000000002</v>
      </c>
      <c r="E76" s="16"/>
      <c r="F76" s="17">
        <f t="shared" si="9"/>
        <v>0</v>
      </c>
    </row>
    <row r="77" spans="1:8" ht="30" x14ac:dyDescent="0.25">
      <c r="A77" s="12" t="s">
        <v>90</v>
      </c>
      <c r="B77" s="25" t="s">
        <v>77</v>
      </c>
      <c r="C77" s="14" t="s">
        <v>2</v>
      </c>
      <c r="D77" s="15">
        <v>14.650220000000001</v>
      </c>
      <c r="E77" s="16"/>
      <c r="F77" s="17">
        <f>E77*D77</f>
        <v>0</v>
      </c>
    </row>
    <row r="78" spans="1:8" ht="18" customHeight="1" x14ac:dyDescent="0.25">
      <c r="A78" s="76" t="s">
        <v>47</v>
      </c>
      <c r="B78" s="79"/>
      <c r="C78" s="79"/>
      <c r="D78" s="79"/>
      <c r="E78" s="79"/>
      <c r="F78" s="23">
        <f>+F70+F71+F72+F74+F75+F76+F77</f>
        <v>0</v>
      </c>
    </row>
    <row r="79" spans="1:8" ht="18" customHeight="1" x14ac:dyDescent="0.25">
      <c r="A79" s="36">
        <v>7</v>
      </c>
      <c r="B79" s="78" t="s">
        <v>31</v>
      </c>
      <c r="C79" s="79"/>
      <c r="D79" s="79"/>
      <c r="E79" s="79"/>
      <c r="F79" s="80"/>
    </row>
    <row r="80" spans="1:8" ht="30" x14ac:dyDescent="0.25">
      <c r="A80" s="12">
        <v>7.1</v>
      </c>
      <c r="B80" s="46" t="s">
        <v>126</v>
      </c>
      <c r="C80" s="30" t="s">
        <v>8</v>
      </c>
      <c r="D80" s="26">
        <v>412.64280000000002</v>
      </c>
      <c r="E80" s="27"/>
      <c r="F80" s="28">
        <f t="shared" ref="F80:F84" si="10">+E80*D80</f>
        <v>0</v>
      </c>
    </row>
    <row r="81" spans="1:6" ht="30" x14ac:dyDescent="0.25">
      <c r="A81" s="12">
        <v>7.2</v>
      </c>
      <c r="B81" s="47" t="s">
        <v>137</v>
      </c>
      <c r="C81" s="14" t="s">
        <v>2</v>
      </c>
      <c r="D81" s="15">
        <v>67.547500000000028</v>
      </c>
      <c r="E81" s="16"/>
      <c r="F81" s="17">
        <f t="shared" si="10"/>
        <v>0</v>
      </c>
    </row>
    <row r="82" spans="1:6" x14ac:dyDescent="0.25">
      <c r="A82" s="12">
        <v>7.3</v>
      </c>
      <c r="B82" s="47" t="s">
        <v>138</v>
      </c>
      <c r="C82" s="14" t="s">
        <v>2</v>
      </c>
      <c r="D82" s="15">
        <v>25.841999999999999</v>
      </c>
      <c r="E82" s="16"/>
      <c r="F82" s="17">
        <f t="shared" si="10"/>
        <v>0</v>
      </c>
    </row>
    <row r="83" spans="1:6" ht="28.5" customHeight="1" x14ac:dyDescent="0.25">
      <c r="A83" s="12">
        <v>7.4</v>
      </c>
      <c r="B83" s="47" t="s">
        <v>135</v>
      </c>
      <c r="C83" s="14" t="s">
        <v>10</v>
      </c>
      <c r="D83" s="15">
        <v>41.870000000000005</v>
      </c>
      <c r="E83" s="16"/>
      <c r="F83" s="17">
        <f t="shared" si="10"/>
        <v>0</v>
      </c>
    </row>
    <row r="84" spans="1:6" x14ac:dyDescent="0.25">
      <c r="A84" s="12">
        <v>7.5</v>
      </c>
      <c r="B84" s="47" t="s">
        <v>103</v>
      </c>
      <c r="C84" s="14" t="s">
        <v>10</v>
      </c>
      <c r="D84" s="15">
        <v>7.06</v>
      </c>
      <c r="E84" s="16"/>
      <c r="F84" s="17">
        <f t="shared" si="10"/>
        <v>0</v>
      </c>
    </row>
    <row r="85" spans="1:6" ht="18" customHeight="1" x14ac:dyDescent="0.25">
      <c r="A85" s="76" t="s">
        <v>48</v>
      </c>
      <c r="B85" s="79"/>
      <c r="C85" s="79"/>
      <c r="D85" s="79"/>
      <c r="E85" s="79"/>
      <c r="F85" s="23">
        <f>SUM(F80:F84)</f>
        <v>0</v>
      </c>
    </row>
    <row r="86" spans="1:6" ht="18" customHeight="1" x14ac:dyDescent="0.25">
      <c r="A86" s="36">
        <v>8</v>
      </c>
      <c r="B86" s="78" t="s">
        <v>32</v>
      </c>
      <c r="C86" s="79"/>
      <c r="D86" s="79"/>
      <c r="E86" s="79"/>
      <c r="F86" s="80"/>
    </row>
    <row r="87" spans="1:6" ht="30" x14ac:dyDescent="0.25">
      <c r="A87" s="12">
        <v>8.1</v>
      </c>
      <c r="B87" s="47" t="s">
        <v>79</v>
      </c>
      <c r="C87" s="14" t="s">
        <v>33</v>
      </c>
      <c r="D87" s="15">
        <v>1</v>
      </c>
      <c r="E87" s="16"/>
      <c r="F87" s="17">
        <f t="shared" ref="F87:F94" si="11">+E87*D87</f>
        <v>0</v>
      </c>
    </row>
    <row r="88" spans="1:6" ht="30" x14ac:dyDescent="0.25">
      <c r="A88" s="12">
        <v>8.1999999999999993</v>
      </c>
      <c r="B88" s="47" t="s">
        <v>131</v>
      </c>
      <c r="C88" s="14" t="s">
        <v>16</v>
      </c>
      <c r="D88" s="15">
        <v>1</v>
      </c>
      <c r="E88" s="16"/>
      <c r="F88" s="17">
        <f t="shared" si="11"/>
        <v>0</v>
      </c>
    </row>
    <row r="89" spans="1:6" ht="30" x14ac:dyDescent="0.25">
      <c r="A89" s="12">
        <v>8.3000000000000007</v>
      </c>
      <c r="B89" s="47" t="s">
        <v>119</v>
      </c>
      <c r="C89" s="14" t="s">
        <v>33</v>
      </c>
      <c r="D89" s="15">
        <v>18</v>
      </c>
      <c r="E89" s="16"/>
      <c r="F89" s="17">
        <f t="shared" si="11"/>
        <v>0</v>
      </c>
    </row>
    <row r="90" spans="1:6" ht="30" x14ac:dyDescent="0.25">
      <c r="A90" s="12">
        <v>8.4</v>
      </c>
      <c r="B90" s="47" t="s">
        <v>78</v>
      </c>
      <c r="C90" s="14" t="s">
        <v>33</v>
      </c>
      <c r="D90" s="15">
        <v>14</v>
      </c>
      <c r="E90" s="16"/>
      <c r="F90" s="17">
        <f t="shared" si="11"/>
        <v>0</v>
      </c>
    </row>
    <row r="91" spans="1:6" x14ac:dyDescent="0.25">
      <c r="A91" s="12">
        <v>8.5</v>
      </c>
      <c r="B91" s="47" t="s">
        <v>120</v>
      </c>
      <c r="C91" s="14" t="s">
        <v>16</v>
      </c>
      <c r="D91" s="15">
        <v>4</v>
      </c>
      <c r="E91" s="16"/>
      <c r="F91" s="17">
        <f t="shared" si="11"/>
        <v>0</v>
      </c>
    </row>
    <row r="92" spans="1:6" x14ac:dyDescent="0.25">
      <c r="A92" s="12">
        <v>8.6</v>
      </c>
      <c r="B92" s="47" t="s">
        <v>121</v>
      </c>
      <c r="C92" s="14" t="s">
        <v>16</v>
      </c>
      <c r="D92" s="15">
        <v>2</v>
      </c>
      <c r="E92" s="16"/>
      <c r="F92" s="17">
        <f t="shared" si="11"/>
        <v>0</v>
      </c>
    </row>
    <row r="93" spans="1:6" ht="30" x14ac:dyDescent="0.25">
      <c r="A93" s="12">
        <v>8.6999999999999993</v>
      </c>
      <c r="B93" s="47" t="s">
        <v>122</v>
      </c>
      <c r="C93" s="14" t="s">
        <v>16</v>
      </c>
      <c r="D93" s="15">
        <v>12</v>
      </c>
      <c r="E93" s="16"/>
      <c r="F93" s="17">
        <f t="shared" si="11"/>
        <v>0</v>
      </c>
    </row>
    <row r="94" spans="1:6" ht="30" x14ac:dyDescent="0.25">
      <c r="A94" s="12">
        <v>8.8000000000000007</v>
      </c>
      <c r="B94" s="47" t="s">
        <v>123</v>
      </c>
      <c r="C94" s="14" t="s">
        <v>16</v>
      </c>
      <c r="D94" s="15">
        <v>1</v>
      </c>
      <c r="E94" s="16"/>
      <c r="F94" s="17">
        <f t="shared" si="11"/>
        <v>0</v>
      </c>
    </row>
    <row r="95" spans="1:6" ht="18" customHeight="1" x14ac:dyDescent="0.25">
      <c r="A95" s="76" t="s">
        <v>49</v>
      </c>
      <c r="B95" s="77"/>
      <c r="C95" s="77"/>
      <c r="D95" s="77"/>
      <c r="E95" s="77"/>
      <c r="F95" s="23">
        <f>SUM(F87:F94)</f>
        <v>0</v>
      </c>
    </row>
    <row r="96" spans="1:6" ht="18" customHeight="1" x14ac:dyDescent="0.25">
      <c r="A96" s="36">
        <v>9</v>
      </c>
      <c r="B96" s="48" t="s">
        <v>34</v>
      </c>
      <c r="C96" s="14" t="s">
        <v>35</v>
      </c>
      <c r="D96" s="15">
        <v>1</v>
      </c>
      <c r="E96" s="16"/>
      <c r="F96" s="23">
        <f>+E96*D96</f>
        <v>0</v>
      </c>
    </row>
    <row r="97" spans="1:9" ht="18" customHeight="1" thickBot="1" x14ac:dyDescent="0.3">
      <c r="A97" s="3"/>
      <c r="B97" s="4"/>
      <c r="C97" s="5"/>
      <c r="D97" s="6"/>
      <c r="E97" s="5"/>
      <c r="F97" s="7"/>
    </row>
    <row r="98" spans="1:9" ht="18" customHeight="1" x14ac:dyDescent="0.25">
      <c r="A98" s="81" t="s">
        <v>50</v>
      </c>
      <c r="B98" s="82"/>
      <c r="C98" s="82"/>
      <c r="D98" s="82"/>
      <c r="E98" s="82"/>
      <c r="F98" s="49">
        <f>+F96+F95+F85+F78+F67+F42+F31+F28+F13</f>
        <v>0</v>
      </c>
      <c r="H98" s="50"/>
    </row>
    <row r="99" spans="1:9" ht="18" customHeight="1" x14ac:dyDescent="0.25">
      <c r="A99" s="74" t="s">
        <v>81</v>
      </c>
      <c r="B99" s="75"/>
      <c r="C99" s="75"/>
      <c r="D99" s="75"/>
      <c r="E99" s="51"/>
      <c r="F99" s="52">
        <f>+$F$98*E99</f>
        <v>0</v>
      </c>
      <c r="H99" s="53"/>
    </row>
    <row r="100" spans="1:9" ht="18" customHeight="1" x14ac:dyDescent="0.25">
      <c r="A100" s="87" t="s">
        <v>82</v>
      </c>
      <c r="B100" s="88"/>
      <c r="C100" s="88"/>
      <c r="D100" s="88"/>
      <c r="E100" s="51"/>
      <c r="F100" s="52">
        <f t="shared" ref="F100:F101" si="12">+$F$98*E100</f>
        <v>0</v>
      </c>
      <c r="H100" s="53"/>
    </row>
    <row r="101" spans="1:9" ht="18" customHeight="1" x14ac:dyDescent="0.25">
      <c r="A101" s="74" t="s">
        <v>83</v>
      </c>
      <c r="B101" s="75"/>
      <c r="C101" s="75"/>
      <c r="D101" s="75"/>
      <c r="E101" s="51"/>
      <c r="F101" s="52">
        <f t="shared" si="12"/>
        <v>0</v>
      </c>
      <c r="H101" s="53"/>
    </row>
    <row r="102" spans="1:9" ht="18" customHeight="1" x14ac:dyDescent="0.25">
      <c r="A102" s="74" t="s">
        <v>128</v>
      </c>
      <c r="B102" s="75"/>
      <c r="C102" s="75"/>
      <c r="D102" s="75"/>
      <c r="E102" s="51">
        <v>0.19</v>
      </c>
      <c r="F102" s="52">
        <f>+F101*E102</f>
        <v>0</v>
      </c>
      <c r="H102" s="53"/>
    </row>
    <row r="103" spans="1:9" ht="18" customHeight="1" x14ac:dyDescent="0.25">
      <c r="A103" s="85" t="s">
        <v>80</v>
      </c>
      <c r="B103" s="86"/>
      <c r="C103" s="86"/>
      <c r="D103" s="86"/>
      <c r="E103" s="86"/>
      <c r="F103" s="54">
        <f>+SUM(F99:F102)</f>
        <v>0</v>
      </c>
    </row>
    <row r="104" spans="1:9" ht="18" customHeight="1" thickBot="1" x14ac:dyDescent="0.3">
      <c r="A104" s="83" t="s">
        <v>51</v>
      </c>
      <c r="B104" s="84"/>
      <c r="C104" s="84"/>
      <c r="D104" s="84"/>
      <c r="E104" s="84"/>
      <c r="F104" s="55">
        <f>+F98+F103</f>
        <v>0</v>
      </c>
      <c r="H104" s="53"/>
      <c r="I104" s="56"/>
    </row>
    <row r="105" spans="1:9" ht="18" customHeight="1" x14ac:dyDescent="0.25"/>
    <row r="106" spans="1:9" ht="18" customHeight="1" x14ac:dyDescent="0.25"/>
    <row r="107" spans="1:9" ht="18" customHeight="1" x14ac:dyDescent="0.25"/>
    <row r="108" spans="1:9" ht="18" customHeight="1" x14ac:dyDescent="0.25"/>
    <row r="109" spans="1:9" ht="18" customHeight="1" x14ac:dyDescent="0.25">
      <c r="A109" s="1"/>
      <c r="B109" s="1"/>
      <c r="C109" s="1"/>
      <c r="D109" s="1"/>
      <c r="E109" s="1"/>
      <c r="F109" s="1"/>
    </row>
    <row r="110" spans="1:9" ht="18" customHeight="1" x14ac:dyDescent="0.25">
      <c r="A110" s="60" t="s">
        <v>149</v>
      </c>
      <c r="B110" s="60"/>
      <c r="C110" s="60"/>
      <c r="D110" s="60"/>
      <c r="E110" s="60"/>
      <c r="F110" s="60"/>
    </row>
    <row r="111" spans="1:9" x14ac:dyDescent="0.25">
      <c r="A111" s="60" t="s">
        <v>150</v>
      </c>
      <c r="B111" s="60"/>
      <c r="C111" s="60"/>
      <c r="D111" s="60"/>
      <c r="E111" s="60"/>
      <c r="F111" s="60"/>
    </row>
    <row r="112" spans="1:9" ht="15" customHeight="1" x14ac:dyDescent="0.25">
      <c r="A112" s="60" t="s">
        <v>151</v>
      </c>
      <c r="B112" s="60"/>
      <c r="C112" s="60"/>
      <c r="D112" s="60"/>
      <c r="E112" s="60"/>
      <c r="F112" s="60"/>
    </row>
    <row r="113" spans="1:1" ht="15" customHeight="1" x14ac:dyDescent="0.25">
      <c r="A113" s="67"/>
    </row>
    <row r="114" spans="1:1" ht="15" customHeight="1" x14ac:dyDescent="0.25">
      <c r="A114" s="67"/>
    </row>
    <row r="115" spans="1:1" ht="15" customHeight="1" x14ac:dyDescent="0.25">
      <c r="A115" s="67"/>
    </row>
  </sheetData>
  <mergeCells count="32">
    <mergeCell ref="A1:F1"/>
    <mergeCell ref="A2:F2"/>
    <mergeCell ref="A3:F3"/>
    <mergeCell ref="A42:E42"/>
    <mergeCell ref="B14:F14"/>
    <mergeCell ref="A28:E28"/>
    <mergeCell ref="A31:E31"/>
    <mergeCell ref="B29:F29"/>
    <mergeCell ref="A5:F5"/>
    <mergeCell ref="B32:F32"/>
    <mergeCell ref="B7:F7"/>
    <mergeCell ref="A13:E13"/>
    <mergeCell ref="A104:E104"/>
    <mergeCell ref="A103:E103"/>
    <mergeCell ref="A102:D102"/>
    <mergeCell ref="A100:D100"/>
    <mergeCell ref="A101:D101"/>
    <mergeCell ref="A99:D99"/>
    <mergeCell ref="A95:E95"/>
    <mergeCell ref="B86:F86"/>
    <mergeCell ref="A98:E98"/>
    <mergeCell ref="B43:F43"/>
    <mergeCell ref="A85:E85"/>
    <mergeCell ref="B44:F44"/>
    <mergeCell ref="B50:F50"/>
    <mergeCell ref="B61:F61"/>
    <mergeCell ref="A78:E78"/>
    <mergeCell ref="B79:F79"/>
    <mergeCell ref="B73:F73"/>
    <mergeCell ref="B69:F69"/>
    <mergeCell ref="B68:F68"/>
    <mergeCell ref="A67:E67"/>
  </mergeCells>
  <pageMargins left="0.25" right="0.25" top="0.75" bottom="0.75" header="0.3" footer="0.3"/>
  <pageSetup scale="81" fitToHeight="0" orientation="portrait" horizontalDpi="360" verticalDpi="360" r:id="rId1"/>
  <rowBreaks count="3" manualBreakCount="3">
    <brk id="31" max="16383" man="1"/>
    <brk id="57" max="5" man="1"/>
    <brk id="8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806A-4DA6-4A71-9BDB-C4E210960337}">
  <dimension ref="A1:J114"/>
  <sheetViews>
    <sheetView topLeftCell="A28" workbookViewId="0">
      <selection activeCell="A33" sqref="A33:F33"/>
    </sheetView>
  </sheetViews>
  <sheetFormatPr baseColWidth="10" defaultColWidth="12.5703125" defaultRowHeight="15" x14ac:dyDescent="0.25"/>
  <cols>
    <col min="1" max="1" width="7.28515625" style="57" customWidth="1"/>
    <col min="2" max="2" width="63.28515625" style="2" customWidth="1"/>
    <col min="3" max="3" width="9.28515625" style="58" customWidth="1"/>
    <col min="4" max="4" width="13.7109375" style="59" customWidth="1"/>
    <col min="5" max="5" width="13.5703125" style="58" customWidth="1"/>
    <col min="6" max="6" width="18.42578125" style="58" customWidth="1"/>
    <col min="7" max="7" width="6.5703125" style="2" customWidth="1"/>
    <col min="8" max="8" width="18.28515625" style="2" customWidth="1"/>
    <col min="9" max="9" width="19.85546875" style="2" customWidth="1"/>
    <col min="10" max="10" width="22" style="2" customWidth="1"/>
    <col min="11" max="16384" width="12.5703125" style="2"/>
  </cols>
  <sheetData>
    <row r="1" spans="1:9" ht="15" customHeight="1" x14ac:dyDescent="0.25">
      <c r="A1" s="90" t="s">
        <v>147</v>
      </c>
      <c r="B1" s="91"/>
      <c r="C1" s="91"/>
      <c r="D1" s="91"/>
      <c r="E1" s="91"/>
      <c r="F1" s="91"/>
      <c r="G1" s="61"/>
      <c r="H1" s="61"/>
      <c r="I1" s="62"/>
    </row>
    <row r="2" spans="1:9" ht="15" customHeight="1" x14ac:dyDescent="0.25">
      <c r="A2" s="92"/>
      <c r="B2" s="93"/>
      <c r="C2" s="93"/>
      <c r="D2" s="93"/>
      <c r="E2" s="93"/>
      <c r="F2" s="94"/>
      <c r="G2" s="63"/>
      <c r="H2" s="63"/>
      <c r="I2" s="64"/>
    </row>
    <row r="3" spans="1:9" ht="74.25" customHeight="1" thickBot="1" x14ac:dyDescent="0.3">
      <c r="A3" s="95" t="s">
        <v>148</v>
      </c>
      <c r="B3" s="96"/>
      <c r="C3" s="96"/>
      <c r="D3" s="96"/>
      <c r="E3" s="96"/>
      <c r="F3" s="96"/>
      <c r="G3" s="65"/>
      <c r="H3" s="65"/>
      <c r="I3" s="66"/>
    </row>
    <row r="4" spans="1:9" ht="25.5" customHeight="1" x14ac:dyDescent="0.25">
      <c r="A4" s="97" t="s">
        <v>141</v>
      </c>
      <c r="B4" s="98"/>
      <c r="C4" s="98"/>
      <c r="D4" s="98"/>
      <c r="E4" s="98"/>
      <c r="F4" s="99"/>
    </row>
    <row r="5" spans="1:9" x14ac:dyDescent="0.25">
      <c r="A5" s="8" t="s">
        <v>39</v>
      </c>
      <c r="B5" s="9" t="s">
        <v>0</v>
      </c>
      <c r="C5" s="9" t="s">
        <v>36</v>
      </c>
      <c r="D5" s="10" t="s">
        <v>37</v>
      </c>
      <c r="E5" s="9" t="s">
        <v>40</v>
      </c>
      <c r="F5" s="11" t="s">
        <v>41</v>
      </c>
    </row>
    <row r="6" spans="1:9" ht="18" customHeight="1" x14ac:dyDescent="0.25">
      <c r="A6" s="12">
        <v>1</v>
      </c>
      <c r="B6" s="78" t="s">
        <v>1</v>
      </c>
      <c r="C6" s="79"/>
      <c r="D6" s="79"/>
      <c r="E6" s="79"/>
      <c r="F6" s="80"/>
    </row>
    <row r="7" spans="1:9" ht="18" customHeight="1" x14ac:dyDescent="0.25">
      <c r="A7" s="12">
        <v>1.1000000000000001</v>
      </c>
      <c r="B7" s="13" t="s">
        <v>104</v>
      </c>
      <c r="C7" s="14" t="s">
        <v>2</v>
      </c>
      <c r="D7" s="15">
        <f>+[1]CANTIDADES!H10</f>
        <v>224</v>
      </c>
      <c r="E7" s="16"/>
      <c r="F7" s="17">
        <f t="shared" ref="F7:F11" si="0">+E7*D7</f>
        <v>0</v>
      </c>
      <c r="H7" s="68"/>
    </row>
    <row r="8" spans="1:9" ht="18" customHeight="1" x14ac:dyDescent="0.25">
      <c r="A8" s="12">
        <v>1.2</v>
      </c>
      <c r="B8" s="19" t="s">
        <v>3</v>
      </c>
      <c r="C8" s="14" t="s">
        <v>2</v>
      </c>
      <c r="D8" s="15">
        <f>+[1]CANTIDADES!H11</f>
        <v>224</v>
      </c>
      <c r="E8" s="16"/>
      <c r="F8" s="17">
        <f t="shared" si="0"/>
        <v>0</v>
      </c>
      <c r="H8" s="68"/>
    </row>
    <row r="9" spans="1:9" ht="36" customHeight="1" x14ac:dyDescent="0.25">
      <c r="A9" s="12">
        <v>1.3</v>
      </c>
      <c r="B9" s="20" t="s">
        <v>4</v>
      </c>
      <c r="C9" s="14" t="s">
        <v>5</v>
      </c>
      <c r="D9" s="15">
        <f>+[1]CANTIDADES!H12</f>
        <v>59.011799999999994</v>
      </c>
      <c r="E9" s="16"/>
      <c r="F9" s="17">
        <f t="shared" si="0"/>
        <v>0</v>
      </c>
      <c r="H9" s="68"/>
    </row>
    <row r="10" spans="1:9" ht="30" x14ac:dyDescent="0.25">
      <c r="A10" s="12">
        <v>1.4</v>
      </c>
      <c r="B10" s="22" t="s">
        <v>59</v>
      </c>
      <c r="C10" s="14" t="s">
        <v>5</v>
      </c>
      <c r="D10" s="15">
        <f>+[1]CANTIDADES!H17</f>
        <v>22.400000000000002</v>
      </c>
      <c r="E10" s="16"/>
      <c r="F10" s="17">
        <f t="shared" si="0"/>
        <v>0</v>
      </c>
      <c r="H10" s="68"/>
    </row>
    <row r="11" spans="1:9" x14ac:dyDescent="0.25">
      <c r="A11" s="12">
        <v>1.5</v>
      </c>
      <c r="B11" s="22" t="s">
        <v>100</v>
      </c>
      <c r="C11" s="14" t="s">
        <v>38</v>
      </c>
      <c r="D11" s="15">
        <f>+[1]CANTIDADES!H18</f>
        <v>44.800000000000004</v>
      </c>
      <c r="E11" s="16"/>
      <c r="F11" s="17">
        <f t="shared" si="0"/>
        <v>0</v>
      </c>
    </row>
    <row r="12" spans="1:9" ht="18" customHeight="1" x14ac:dyDescent="0.25">
      <c r="A12" s="76" t="s">
        <v>42</v>
      </c>
      <c r="B12" s="79"/>
      <c r="C12" s="79"/>
      <c r="D12" s="79"/>
      <c r="E12" s="79"/>
      <c r="F12" s="23">
        <f>+F11+F10+F9+F8+F7</f>
        <v>0</v>
      </c>
      <c r="H12" s="24"/>
    </row>
    <row r="13" spans="1:9" ht="18" customHeight="1" x14ac:dyDescent="0.25">
      <c r="A13" s="12">
        <v>2</v>
      </c>
      <c r="B13" s="78" t="s">
        <v>6</v>
      </c>
      <c r="C13" s="79"/>
      <c r="D13" s="79"/>
      <c r="E13" s="79"/>
      <c r="F13" s="80"/>
    </row>
    <row r="14" spans="1:9" ht="18" customHeight="1" x14ac:dyDescent="0.25">
      <c r="A14" s="12">
        <v>2.1</v>
      </c>
      <c r="B14" s="25" t="s">
        <v>55</v>
      </c>
      <c r="C14" s="14" t="s">
        <v>5</v>
      </c>
      <c r="D14" s="26">
        <f>+[1]CANTIDADES!H20</f>
        <v>2.2386499999999998</v>
      </c>
      <c r="E14" s="27"/>
      <c r="F14" s="28">
        <f t="shared" ref="F14:F26" si="1">+E14*D14</f>
        <v>0</v>
      </c>
      <c r="H14" s="68"/>
      <c r="I14" s="29"/>
    </row>
    <row r="15" spans="1:9" ht="30" x14ac:dyDescent="0.25">
      <c r="A15" s="12">
        <v>2.2000000000000002</v>
      </c>
      <c r="B15" s="25" t="s">
        <v>54</v>
      </c>
      <c r="C15" s="14" t="s">
        <v>5</v>
      </c>
      <c r="D15" s="26">
        <f>+[1]CANTIDADES!H25</f>
        <v>8.176499999999999</v>
      </c>
      <c r="E15" s="27"/>
      <c r="F15" s="28">
        <f t="shared" si="1"/>
        <v>0</v>
      </c>
      <c r="H15" s="68"/>
      <c r="I15" s="29"/>
    </row>
    <row r="16" spans="1:9" ht="30" x14ac:dyDescent="0.25">
      <c r="A16" s="12">
        <v>2.2999999999999998</v>
      </c>
      <c r="B16" s="22" t="s">
        <v>132</v>
      </c>
      <c r="C16" s="14" t="s">
        <v>2</v>
      </c>
      <c r="D16" s="26">
        <f>+[1]CANTIDADES!H36</f>
        <v>167.22299999999998</v>
      </c>
      <c r="E16" s="27"/>
      <c r="F16" s="28">
        <f t="shared" si="1"/>
        <v>0</v>
      </c>
      <c r="H16" s="68"/>
      <c r="I16" s="29"/>
    </row>
    <row r="17" spans="1:10" ht="30" x14ac:dyDescent="0.25">
      <c r="A17" s="12">
        <v>2.4</v>
      </c>
      <c r="B17" s="25" t="s">
        <v>56</v>
      </c>
      <c r="C17" s="14" t="s">
        <v>5</v>
      </c>
      <c r="D17" s="26">
        <f>+[1]CANTIDADES!H43</f>
        <v>5.3235000000000001</v>
      </c>
      <c r="E17" s="27"/>
      <c r="F17" s="28">
        <f t="shared" si="1"/>
        <v>0</v>
      </c>
      <c r="H17" s="68"/>
      <c r="I17" s="29"/>
    </row>
    <row r="18" spans="1:10" ht="30" x14ac:dyDescent="0.25">
      <c r="A18" s="12">
        <v>2.5</v>
      </c>
      <c r="B18" s="25" t="s">
        <v>57</v>
      </c>
      <c r="C18" s="14" t="s">
        <v>5</v>
      </c>
      <c r="D18" s="26">
        <f>+[1]CANTIDADES!H47</f>
        <v>10.489949999999997</v>
      </c>
      <c r="E18" s="27"/>
      <c r="F18" s="28">
        <f t="shared" si="1"/>
        <v>0</v>
      </c>
      <c r="H18" s="68"/>
      <c r="I18" s="29"/>
    </row>
    <row r="19" spans="1:10" ht="30" x14ac:dyDescent="0.25">
      <c r="A19" s="12">
        <v>2.6</v>
      </c>
      <c r="B19" s="25" t="s">
        <v>58</v>
      </c>
      <c r="C19" s="14" t="s">
        <v>5</v>
      </c>
      <c r="D19" s="26">
        <f>+[1]CANTIDADES!H64</f>
        <v>8.0774999999999988</v>
      </c>
      <c r="E19" s="27"/>
      <c r="F19" s="28">
        <f t="shared" si="1"/>
        <v>0</v>
      </c>
      <c r="H19" s="68"/>
      <c r="I19" s="29"/>
    </row>
    <row r="20" spans="1:10" ht="30" x14ac:dyDescent="0.25">
      <c r="A20" s="100">
        <v>2.7</v>
      </c>
      <c r="B20" s="101" t="s">
        <v>152</v>
      </c>
      <c r="C20" s="102" t="s">
        <v>10</v>
      </c>
      <c r="D20" s="103">
        <f>[1]CANTIDADES!H67</f>
        <v>12.836</v>
      </c>
      <c r="E20" s="104"/>
      <c r="F20" s="105">
        <f t="shared" si="1"/>
        <v>0</v>
      </c>
      <c r="H20" s="68"/>
      <c r="I20" s="29"/>
    </row>
    <row r="21" spans="1:10" ht="45" x14ac:dyDescent="0.25">
      <c r="A21" s="12">
        <v>2.8</v>
      </c>
      <c r="B21" s="25" t="s">
        <v>129</v>
      </c>
      <c r="C21" s="14" t="s">
        <v>10</v>
      </c>
      <c r="D21" s="26">
        <f>[1]CANTIDADES!H70</f>
        <v>9.86</v>
      </c>
      <c r="E21" s="27"/>
      <c r="F21" s="28">
        <f t="shared" si="1"/>
        <v>0</v>
      </c>
      <c r="H21" s="68"/>
      <c r="I21" s="29"/>
    </row>
    <row r="22" spans="1:10" ht="30" x14ac:dyDescent="0.25">
      <c r="A22" s="12">
        <v>2.9</v>
      </c>
      <c r="B22" s="22" t="s">
        <v>99</v>
      </c>
      <c r="C22" s="30" t="s">
        <v>10</v>
      </c>
      <c r="D22" s="26">
        <f>+[1]CANTIDADES!H72</f>
        <v>57</v>
      </c>
      <c r="E22" s="27"/>
      <c r="F22" s="28">
        <f t="shared" si="1"/>
        <v>0</v>
      </c>
      <c r="H22" s="68"/>
    </row>
    <row r="23" spans="1:10" ht="30" x14ac:dyDescent="0.25">
      <c r="A23" s="31" t="s">
        <v>96</v>
      </c>
      <c r="B23" s="22" t="s">
        <v>98</v>
      </c>
      <c r="C23" s="14" t="s">
        <v>10</v>
      </c>
      <c r="D23" s="15">
        <f>+[1]CANTIDADES!H73</f>
        <v>50.349999999999994</v>
      </c>
      <c r="E23" s="27"/>
      <c r="F23" s="17">
        <f t="shared" si="1"/>
        <v>0</v>
      </c>
      <c r="H23" s="68"/>
    </row>
    <row r="24" spans="1:10" ht="60" x14ac:dyDescent="0.25">
      <c r="A24" s="31" t="s">
        <v>97</v>
      </c>
      <c r="B24" s="22" t="s">
        <v>130</v>
      </c>
      <c r="C24" s="14" t="s">
        <v>2</v>
      </c>
      <c r="D24" s="15">
        <f>+[1]CANTIDADES!H74</f>
        <v>3.9375</v>
      </c>
      <c r="E24" s="27"/>
      <c r="F24" s="17">
        <f t="shared" si="1"/>
        <v>0</v>
      </c>
      <c r="H24" s="68"/>
    </row>
    <row r="25" spans="1:10" x14ac:dyDescent="0.25">
      <c r="A25" s="31" t="s">
        <v>111</v>
      </c>
      <c r="B25" s="22" t="s">
        <v>112</v>
      </c>
      <c r="C25" s="14" t="s">
        <v>10</v>
      </c>
      <c r="D25" s="15">
        <f>+[1]CANTIDADES!H76</f>
        <v>9.5399999999999991</v>
      </c>
      <c r="E25" s="27"/>
      <c r="F25" s="17">
        <f t="shared" si="1"/>
        <v>0</v>
      </c>
      <c r="H25" s="68"/>
      <c r="I25" s="32"/>
    </row>
    <row r="26" spans="1:10" ht="57.75" customHeight="1" x14ac:dyDescent="0.25">
      <c r="A26" s="31" t="s">
        <v>124</v>
      </c>
      <c r="B26" s="22" t="s">
        <v>133</v>
      </c>
      <c r="C26" s="14" t="s">
        <v>10</v>
      </c>
      <c r="D26" s="15">
        <f>+[1]CANTIDADES!H78</f>
        <v>16.5</v>
      </c>
      <c r="E26" s="27"/>
      <c r="F26" s="17">
        <f t="shared" si="1"/>
        <v>0</v>
      </c>
      <c r="H26" s="68"/>
      <c r="I26" s="32"/>
    </row>
    <row r="27" spans="1:10" ht="18" customHeight="1" x14ac:dyDescent="0.25">
      <c r="A27" s="76" t="s">
        <v>43</v>
      </c>
      <c r="B27" s="79"/>
      <c r="C27" s="79"/>
      <c r="D27" s="79"/>
      <c r="E27" s="79"/>
      <c r="F27" s="23">
        <f>+F26+F25+F24+F23+F22+F21+F20+F19+F18+F17+F16+F15+F14</f>
        <v>0</v>
      </c>
      <c r="H27" s="68"/>
      <c r="I27" s="33"/>
    </row>
    <row r="28" spans="1:10" ht="18" customHeight="1" x14ac:dyDescent="0.25">
      <c r="A28" s="12">
        <v>3</v>
      </c>
      <c r="B28" s="78" t="s">
        <v>7</v>
      </c>
      <c r="C28" s="79"/>
      <c r="D28" s="79"/>
      <c r="E28" s="79"/>
      <c r="F28" s="80"/>
      <c r="H28" s="68"/>
      <c r="I28" s="32"/>
    </row>
    <row r="29" spans="1:10" ht="18" customHeight="1" x14ac:dyDescent="0.25">
      <c r="A29" s="12">
        <v>3.1</v>
      </c>
      <c r="B29" s="19" t="s">
        <v>60</v>
      </c>
      <c r="C29" s="14" t="s">
        <v>8</v>
      </c>
      <c r="D29" s="26">
        <f>+[1]CANTIDADES!H80</f>
        <v>7048.579999999999</v>
      </c>
      <c r="E29" s="27"/>
      <c r="F29" s="17">
        <f t="shared" ref="F29" si="2">+E29*D29</f>
        <v>0</v>
      </c>
      <c r="H29" s="68"/>
      <c r="I29" s="32"/>
    </row>
    <row r="30" spans="1:10" ht="18" customHeight="1" x14ac:dyDescent="0.25">
      <c r="A30" s="76" t="s">
        <v>44</v>
      </c>
      <c r="B30" s="79"/>
      <c r="C30" s="79"/>
      <c r="D30" s="79"/>
      <c r="E30" s="79"/>
      <c r="F30" s="23">
        <f>+F29</f>
        <v>0</v>
      </c>
      <c r="H30" s="68"/>
      <c r="I30" s="32"/>
    </row>
    <row r="31" spans="1:10" ht="18" customHeight="1" x14ac:dyDescent="0.25">
      <c r="A31" s="12">
        <v>4</v>
      </c>
      <c r="B31" s="78" t="s">
        <v>9</v>
      </c>
      <c r="C31" s="79"/>
      <c r="D31" s="79"/>
      <c r="E31" s="79"/>
      <c r="F31" s="80"/>
      <c r="H31" s="68"/>
    </row>
    <row r="32" spans="1:10" ht="30.75" customHeight="1" x14ac:dyDescent="0.25">
      <c r="A32" s="12">
        <v>4.0999999999999996</v>
      </c>
      <c r="B32" s="25" t="s">
        <v>61</v>
      </c>
      <c r="C32" s="14" t="s">
        <v>2</v>
      </c>
      <c r="D32" s="26">
        <f>+[1]CANTIDADES!H82</f>
        <v>248.78476292559895</v>
      </c>
      <c r="E32" s="16"/>
      <c r="F32" s="28">
        <f t="shared" ref="F32:F40" si="3">+E32*D32</f>
        <v>0</v>
      </c>
      <c r="H32" s="68"/>
      <c r="I32" s="68"/>
      <c r="J32" s="34"/>
    </row>
    <row r="33" spans="1:10" ht="18" customHeight="1" x14ac:dyDescent="0.25">
      <c r="A33" s="100">
        <v>4.2</v>
      </c>
      <c r="B33" s="101" t="s">
        <v>153</v>
      </c>
      <c r="C33" s="102" t="s">
        <v>2</v>
      </c>
      <c r="D33" s="103">
        <f>+[1]CANTIDADES!H91</f>
        <v>404.31</v>
      </c>
      <c r="E33" s="104"/>
      <c r="F33" s="105">
        <f t="shared" si="3"/>
        <v>0</v>
      </c>
      <c r="H33" s="68"/>
      <c r="I33" s="68"/>
      <c r="J33" s="34"/>
    </row>
    <row r="34" spans="1:10" ht="30" x14ac:dyDescent="0.25">
      <c r="A34" s="12">
        <v>4.3</v>
      </c>
      <c r="B34" s="25" t="s">
        <v>140</v>
      </c>
      <c r="C34" s="14" t="s">
        <v>2</v>
      </c>
      <c r="D34" s="15">
        <f>+[1]CANTIDADES!H100</f>
        <v>96.048000000000002</v>
      </c>
      <c r="E34" s="16"/>
      <c r="F34" s="28">
        <f t="shared" si="3"/>
        <v>0</v>
      </c>
      <c r="H34" s="68"/>
      <c r="I34" s="68"/>
      <c r="J34" s="34"/>
    </row>
    <row r="35" spans="1:10" x14ac:dyDescent="0.25">
      <c r="A35" s="12">
        <v>4.4000000000000004</v>
      </c>
      <c r="B35" s="25" t="s">
        <v>62</v>
      </c>
      <c r="C35" s="14" t="s">
        <v>2</v>
      </c>
      <c r="D35" s="15">
        <f>+[1]CANTIDADES!H106</f>
        <v>14.650220000000001</v>
      </c>
      <c r="E35" s="16"/>
      <c r="F35" s="17">
        <f t="shared" si="3"/>
        <v>0</v>
      </c>
      <c r="H35" s="68"/>
      <c r="I35" s="68"/>
      <c r="J35" s="34"/>
    </row>
    <row r="36" spans="1:10" ht="30" x14ac:dyDescent="0.25">
      <c r="A36" s="12">
        <v>4.5</v>
      </c>
      <c r="B36" s="25" t="s">
        <v>63</v>
      </c>
      <c r="C36" s="14" t="s">
        <v>2</v>
      </c>
      <c r="D36" s="15">
        <f>+[1]CANTIDADES!H110</f>
        <v>3.1559999999999997</v>
      </c>
      <c r="E36" s="16"/>
      <c r="F36" s="17">
        <f t="shared" si="3"/>
        <v>0</v>
      </c>
      <c r="H36" s="68"/>
      <c r="I36" s="68"/>
      <c r="J36" s="34"/>
    </row>
    <row r="37" spans="1:10" ht="30" x14ac:dyDescent="0.25">
      <c r="A37" s="12">
        <v>4.5999999999999996</v>
      </c>
      <c r="B37" s="20" t="s">
        <v>64</v>
      </c>
      <c r="C37" s="14" t="s">
        <v>10</v>
      </c>
      <c r="D37" s="15">
        <f>+[1]CANTIDADES!H112</f>
        <v>15.48</v>
      </c>
      <c r="E37" s="16"/>
      <c r="F37" s="17">
        <f t="shared" si="3"/>
        <v>0</v>
      </c>
      <c r="H37" s="68"/>
      <c r="I37" s="68"/>
      <c r="J37" s="34"/>
    </row>
    <row r="38" spans="1:10" ht="30" x14ac:dyDescent="0.25">
      <c r="A38" s="12">
        <v>4.7</v>
      </c>
      <c r="B38" s="20" t="s">
        <v>65</v>
      </c>
      <c r="C38" s="14" t="s">
        <v>2</v>
      </c>
      <c r="D38" s="15">
        <f>+[1]CANTIDADES!H116</f>
        <v>13.86</v>
      </c>
      <c r="E38" s="16"/>
      <c r="F38" s="17">
        <f t="shared" si="3"/>
        <v>0</v>
      </c>
      <c r="H38" s="68"/>
      <c r="I38" s="68"/>
      <c r="J38" s="34"/>
    </row>
    <row r="39" spans="1:10" x14ac:dyDescent="0.25">
      <c r="A39" s="12">
        <v>4.8</v>
      </c>
      <c r="B39" s="25" t="s">
        <v>101</v>
      </c>
      <c r="C39" s="14" t="s">
        <v>2</v>
      </c>
      <c r="D39" s="15">
        <f>+[1]CANTIDADES!H118</f>
        <v>0.72</v>
      </c>
      <c r="E39" s="16"/>
      <c r="F39" s="17">
        <f t="shared" si="3"/>
        <v>0</v>
      </c>
      <c r="H39" s="68"/>
      <c r="I39" s="68"/>
      <c r="J39" s="34"/>
    </row>
    <row r="40" spans="1:10" x14ac:dyDescent="0.25">
      <c r="A40" s="12">
        <v>4.9000000000000004</v>
      </c>
      <c r="B40" s="25" t="s">
        <v>66</v>
      </c>
      <c r="C40" s="14" t="s">
        <v>2</v>
      </c>
      <c r="D40" s="15">
        <f>+[1]CANTIDADES!H119</f>
        <v>0.72</v>
      </c>
      <c r="E40" s="16"/>
      <c r="F40" s="17">
        <f t="shared" si="3"/>
        <v>0</v>
      </c>
      <c r="H40" s="68"/>
      <c r="I40" s="68"/>
      <c r="J40" s="34"/>
    </row>
    <row r="41" spans="1:10" ht="18" customHeight="1" x14ac:dyDescent="0.25">
      <c r="A41" s="76" t="s">
        <v>45</v>
      </c>
      <c r="B41" s="79"/>
      <c r="C41" s="79"/>
      <c r="D41" s="79"/>
      <c r="E41" s="79"/>
      <c r="F41" s="23">
        <f>+F40+F39+F38+F37+F36+F35+F34+F33+F32</f>
        <v>0</v>
      </c>
      <c r="H41" s="68"/>
      <c r="I41" s="35"/>
      <c r="J41" s="34"/>
    </row>
    <row r="42" spans="1:10" ht="18" customHeight="1" x14ac:dyDescent="0.25">
      <c r="A42" s="36">
        <v>5</v>
      </c>
      <c r="B42" s="78" t="s">
        <v>11</v>
      </c>
      <c r="C42" s="79"/>
      <c r="D42" s="79"/>
      <c r="E42" s="79"/>
      <c r="F42" s="80"/>
      <c r="H42" s="68"/>
    </row>
    <row r="43" spans="1:10" ht="18" customHeight="1" x14ac:dyDescent="0.25">
      <c r="A43" s="36">
        <v>5.0999999999999996</v>
      </c>
      <c r="B43" s="78" t="s">
        <v>12</v>
      </c>
      <c r="C43" s="79"/>
      <c r="D43" s="79"/>
      <c r="E43" s="79"/>
      <c r="F43" s="80"/>
      <c r="H43" s="68"/>
    </row>
    <row r="44" spans="1:10" ht="30" x14ac:dyDescent="0.25">
      <c r="A44" s="12" t="s">
        <v>13</v>
      </c>
      <c r="B44" s="25" t="s">
        <v>109</v>
      </c>
      <c r="C44" s="37" t="s">
        <v>16</v>
      </c>
      <c r="D44" s="37">
        <f>+[1]CANTIDADES!H123</f>
        <v>1</v>
      </c>
      <c r="E44" s="69"/>
      <c r="F44" s="39">
        <f>E44*D44</f>
        <v>0</v>
      </c>
      <c r="H44" s="68"/>
    </row>
    <row r="45" spans="1:10" ht="18" customHeight="1" x14ac:dyDescent="0.25">
      <c r="A45" s="12" t="s">
        <v>14</v>
      </c>
      <c r="B45" s="25" t="s">
        <v>91</v>
      </c>
      <c r="C45" s="14" t="s">
        <v>10</v>
      </c>
      <c r="D45" s="15">
        <f>+[1]CANTIDADES!H124</f>
        <v>17.04</v>
      </c>
      <c r="E45" s="16"/>
      <c r="F45" s="17">
        <f t="shared" ref="F45:F48" si="4">+E45*D45</f>
        <v>0</v>
      </c>
      <c r="H45" s="70"/>
      <c r="I45" s="70"/>
    </row>
    <row r="46" spans="1:10" ht="18" customHeight="1" x14ac:dyDescent="0.25">
      <c r="A46" s="12" t="s">
        <v>29</v>
      </c>
      <c r="B46" s="25" t="s">
        <v>67</v>
      </c>
      <c r="C46" s="14" t="s">
        <v>10</v>
      </c>
      <c r="D46" s="15">
        <f>+[1]CANTIDADES!H125</f>
        <v>18.920000000000002</v>
      </c>
      <c r="E46" s="16"/>
      <c r="F46" s="17">
        <f t="shared" si="4"/>
        <v>0</v>
      </c>
      <c r="H46" s="70"/>
      <c r="I46" s="70"/>
    </row>
    <row r="47" spans="1:10" ht="30" x14ac:dyDescent="0.25">
      <c r="A47" s="12" t="s">
        <v>15</v>
      </c>
      <c r="B47" s="25" t="s">
        <v>105</v>
      </c>
      <c r="C47" s="14" t="s">
        <v>16</v>
      </c>
      <c r="D47" s="15">
        <f>[1]CANTIDADES!H126</f>
        <v>1</v>
      </c>
      <c r="E47" s="16"/>
      <c r="F47" s="17">
        <f t="shared" si="4"/>
        <v>0</v>
      </c>
      <c r="H47" s="70"/>
      <c r="I47" s="70"/>
    </row>
    <row r="48" spans="1:10" ht="30.75" customHeight="1" x14ac:dyDescent="0.25">
      <c r="A48" s="12" t="s">
        <v>108</v>
      </c>
      <c r="B48" s="25" t="s">
        <v>110</v>
      </c>
      <c r="C48" s="14" t="s">
        <v>16</v>
      </c>
      <c r="D48" s="15">
        <f>+[1]CANTIDADES!H127</f>
        <v>6</v>
      </c>
      <c r="E48" s="16"/>
      <c r="F48" s="17">
        <f t="shared" si="4"/>
        <v>0</v>
      </c>
      <c r="H48" s="70"/>
      <c r="I48" s="70"/>
    </row>
    <row r="49" spans="1:8" ht="18" customHeight="1" x14ac:dyDescent="0.25">
      <c r="A49" s="36">
        <v>5.2</v>
      </c>
      <c r="B49" s="78" t="s">
        <v>17</v>
      </c>
      <c r="C49" s="79"/>
      <c r="D49" s="79"/>
      <c r="E49" s="79"/>
      <c r="F49" s="80"/>
      <c r="H49" s="68"/>
    </row>
    <row r="50" spans="1:8" ht="18" customHeight="1" x14ac:dyDescent="0.25">
      <c r="A50" s="12" t="s">
        <v>18</v>
      </c>
      <c r="B50" s="20" t="s">
        <v>92</v>
      </c>
      <c r="C50" s="14" t="s">
        <v>10</v>
      </c>
      <c r="D50" s="15">
        <f>+[1]CANTIDADES!H129</f>
        <v>11.100000000000001</v>
      </c>
      <c r="E50" s="16"/>
      <c r="F50" s="17">
        <f t="shared" ref="F50:F59" si="5">+E50*D50</f>
        <v>0</v>
      </c>
      <c r="H50" s="68"/>
    </row>
    <row r="51" spans="1:8" x14ac:dyDescent="0.25">
      <c r="A51" s="12" t="s">
        <v>19</v>
      </c>
      <c r="B51" s="41" t="s">
        <v>127</v>
      </c>
      <c r="C51" s="14" t="s">
        <v>10</v>
      </c>
      <c r="D51" s="15">
        <f>+[1]CANTIDADES!H130</f>
        <v>70.890000000000015</v>
      </c>
      <c r="E51" s="16"/>
      <c r="F51" s="17">
        <f t="shared" si="5"/>
        <v>0</v>
      </c>
      <c r="H51" s="68"/>
    </row>
    <row r="52" spans="1:8" ht="18" customHeight="1" x14ac:dyDescent="0.25">
      <c r="A52" s="12" t="s">
        <v>20</v>
      </c>
      <c r="B52" s="20" t="s">
        <v>95</v>
      </c>
      <c r="C52" s="14" t="s">
        <v>10</v>
      </c>
      <c r="D52" s="15">
        <f>+[1]CANTIDADES!H131</f>
        <v>2.27</v>
      </c>
      <c r="E52" s="16"/>
      <c r="F52" s="17">
        <f t="shared" si="5"/>
        <v>0</v>
      </c>
      <c r="H52" s="68"/>
    </row>
    <row r="53" spans="1:8" ht="18" customHeight="1" x14ac:dyDescent="0.25">
      <c r="A53" s="12" t="s">
        <v>21</v>
      </c>
      <c r="B53" s="20" t="s">
        <v>68</v>
      </c>
      <c r="C53" s="14" t="s">
        <v>16</v>
      </c>
      <c r="D53" s="15">
        <f>+[1]CANTIDADES!H132</f>
        <v>6</v>
      </c>
      <c r="E53" s="16"/>
      <c r="F53" s="17">
        <f t="shared" si="5"/>
        <v>0</v>
      </c>
      <c r="H53" s="68"/>
    </row>
    <row r="54" spans="1:8" ht="18" customHeight="1" x14ac:dyDescent="0.25">
      <c r="A54" s="12" t="s">
        <v>22</v>
      </c>
      <c r="B54" s="20" t="s">
        <v>94</v>
      </c>
      <c r="C54" s="14" t="s">
        <v>16</v>
      </c>
      <c r="D54" s="15">
        <f>+[1]CANTIDADES!H133</f>
        <v>4</v>
      </c>
      <c r="E54" s="16"/>
      <c r="F54" s="17">
        <f t="shared" si="5"/>
        <v>0</v>
      </c>
      <c r="H54" s="68"/>
    </row>
    <row r="55" spans="1:8" ht="18" customHeight="1" x14ac:dyDescent="0.25">
      <c r="A55" s="12" t="s">
        <v>23</v>
      </c>
      <c r="B55" s="20" t="s">
        <v>69</v>
      </c>
      <c r="C55" s="14" t="s">
        <v>16</v>
      </c>
      <c r="D55" s="15">
        <f>+[1]CANTIDADES!H134</f>
        <v>1</v>
      </c>
      <c r="E55" s="16"/>
      <c r="F55" s="17">
        <f t="shared" si="5"/>
        <v>0</v>
      </c>
      <c r="H55" s="68"/>
    </row>
    <row r="56" spans="1:8" ht="30" x14ac:dyDescent="0.25">
      <c r="A56" s="12" t="s">
        <v>52</v>
      </c>
      <c r="B56" s="41" t="s">
        <v>70</v>
      </c>
      <c r="C56" s="14" t="s">
        <v>16</v>
      </c>
      <c r="D56" s="15">
        <f>+[1]CANTIDADES!H135</f>
        <v>8</v>
      </c>
      <c r="E56" s="16"/>
      <c r="F56" s="17">
        <f t="shared" si="5"/>
        <v>0</v>
      </c>
      <c r="H56" s="68"/>
    </row>
    <row r="57" spans="1:8" ht="30" x14ac:dyDescent="0.25">
      <c r="A57" s="12" t="s">
        <v>53</v>
      </c>
      <c r="B57" s="41" t="s">
        <v>125</v>
      </c>
      <c r="C57" s="14" t="s">
        <v>16</v>
      </c>
      <c r="D57" s="15">
        <f>+[1]CANTIDADES!H136</f>
        <v>1</v>
      </c>
      <c r="E57" s="16"/>
      <c r="F57" s="17">
        <f t="shared" si="5"/>
        <v>0</v>
      </c>
      <c r="H57" s="68"/>
    </row>
    <row r="58" spans="1:8" ht="30" x14ac:dyDescent="0.25">
      <c r="A58" s="12" t="s">
        <v>93</v>
      </c>
      <c r="B58" s="20" t="s">
        <v>114</v>
      </c>
      <c r="C58" s="14" t="s">
        <v>16</v>
      </c>
      <c r="D58" s="15">
        <f>[1]CANTIDADES!H138</f>
        <v>1</v>
      </c>
      <c r="E58" s="27"/>
      <c r="F58" s="17">
        <f t="shared" si="5"/>
        <v>0</v>
      </c>
      <c r="H58" s="68"/>
    </row>
    <row r="59" spans="1:8" ht="30" x14ac:dyDescent="0.25">
      <c r="A59" s="12" t="s">
        <v>113</v>
      </c>
      <c r="B59" s="20" t="s">
        <v>71</v>
      </c>
      <c r="C59" s="14" t="s">
        <v>16</v>
      </c>
      <c r="D59" s="15">
        <f>+[1]CANTIDADES!H138</f>
        <v>1</v>
      </c>
      <c r="E59" s="16"/>
      <c r="F59" s="17">
        <f t="shared" si="5"/>
        <v>0</v>
      </c>
      <c r="H59" s="68"/>
    </row>
    <row r="60" spans="1:8" ht="18" customHeight="1" x14ac:dyDescent="0.25">
      <c r="A60" s="36">
        <v>5.3</v>
      </c>
      <c r="B60" s="89" t="s">
        <v>24</v>
      </c>
      <c r="C60" s="79"/>
      <c r="D60" s="79"/>
      <c r="E60" s="79"/>
      <c r="F60" s="80"/>
      <c r="H60" s="68"/>
    </row>
    <row r="61" spans="1:8" ht="30" x14ac:dyDescent="0.25">
      <c r="A61" s="12" t="s">
        <v>25</v>
      </c>
      <c r="B61" s="42" t="s">
        <v>73</v>
      </c>
      <c r="C61" s="14" t="s">
        <v>16</v>
      </c>
      <c r="D61" s="15">
        <f>+[1]CANTIDADES!H140</f>
        <v>1</v>
      </c>
      <c r="E61" s="16"/>
      <c r="F61" s="17">
        <f t="shared" ref="F61:F65" si="6">+E61*D61</f>
        <v>0</v>
      </c>
      <c r="H61" s="68"/>
    </row>
    <row r="62" spans="1:8" x14ac:dyDescent="0.25">
      <c r="A62" s="12" t="s">
        <v>72</v>
      </c>
      <c r="B62" s="42" t="s">
        <v>74</v>
      </c>
      <c r="C62" s="43" t="s">
        <v>16</v>
      </c>
      <c r="D62" s="15">
        <f>+[1]CANTIDADES!H141</f>
        <v>1</v>
      </c>
      <c r="E62" s="44"/>
      <c r="F62" s="17">
        <f t="shared" si="6"/>
        <v>0</v>
      </c>
      <c r="H62" s="68"/>
    </row>
    <row r="63" spans="1:8" ht="18" customHeight="1" x14ac:dyDescent="0.25">
      <c r="A63" s="12" t="s">
        <v>26</v>
      </c>
      <c r="B63" s="45" t="s">
        <v>102</v>
      </c>
      <c r="C63" s="14" t="s">
        <v>16</v>
      </c>
      <c r="D63" s="15">
        <f>+[1]CANTIDADES!H142</f>
        <v>1</v>
      </c>
      <c r="E63" s="16"/>
      <c r="F63" s="17">
        <f t="shared" si="6"/>
        <v>0</v>
      </c>
      <c r="H63" s="68"/>
    </row>
    <row r="64" spans="1:8" ht="30" x14ac:dyDescent="0.25">
      <c r="A64" s="12" t="s">
        <v>115</v>
      </c>
      <c r="B64" s="45" t="s">
        <v>117</v>
      </c>
      <c r="C64" s="14" t="s">
        <v>16</v>
      </c>
      <c r="D64" s="15">
        <f>+[1]CANTIDADES!H143</f>
        <v>1</v>
      </c>
      <c r="E64" s="16"/>
      <c r="F64" s="17">
        <f t="shared" si="6"/>
        <v>0</v>
      </c>
      <c r="H64" s="68"/>
    </row>
    <row r="65" spans="1:8" ht="30" x14ac:dyDescent="0.25">
      <c r="A65" s="12" t="s">
        <v>116</v>
      </c>
      <c r="B65" s="22" t="s">
        <v>118</v>
      </c>
      <c r="C65" s="14" t="s">
        <v>16</v>
      </c>
      <c r="D65" s="15">
        <f>+[1]CANTIDADES!H144</f>
        <v>3</v>
      </c>
      <c r="E65" s="16"/>
      <c r="F65" s="17">
        <f t="shared" si="6"/>
        <v>0</v>
      </c>
      <c r="H65" s="68"/>
    </row>
    <row r="66" spans="1:8" ht="18" customHeight="1" x14ac:dyDescent="0.25">
      <c r="A66" s="76" t="s">
        <v>46</v>
      </c>
      <c r="B66" s="79"/>
      <c r="C66" s="79"/>
      <c r="D66" s="79"/>
      <c r="E66" s="79"/>
      <c r="F66" s="23">
        <f>+F65+F64+F63+F62+F61+F59+F58+F57+F56+F55+F54+F53+F52+F51+F50+F48+F47+F46+F45+F44</f>
        <v>0</v>
      </c>
    </row>
    <row r="67" spans="1:8" ht="18" customHeight="1" x14ac:dyDescent="0.25">
      <c r="A67" s="36">
        <v>6</v>
      </c>
      <c r="B67" s="78" t="s">
        <v>27</v>
      </c>
      <c r="C67" s="79"/>
      <c r="D67" s="79"/>
      <c r="E67" s="79"/>
      <c r="F67" s="80"/>
    </row>
    <row r="68" spans="1:8" ht="18" customHeight="1" x14ac:dyDescent="0.25">
      <c r="A68" s="36">
        <v>6.1</v>
      </c>
      <c r="B68" s="78" t="s">
        <v>28</v>
      </c>
      <c r="C68" s="79"/>
      <c r="D68" s="79"/>
      <c r="E68" s="79"/>
      <c r="F68" s="80"/>
    </row>
    <row r="69" spans="1:8" ht="44.25" customHeight="1" x14ac:dyDescent="0.25">
      <c r="A69" s="12" t="s">
        <v>84</v>
      </c>
      <c r="B69" s="20" t="s">
        <v>106</v>
      </c>
      <c r="C69" s="14" t="s">
        <v>2</v>
      </c>
      <c r="D69" s="15">
        <f>+[1]CANTIDADES!H147</f>
        <v>16.54</v>
      </c>
      <c r="E69" s="16"/>
      <c r="F69" s="17">
        <f t="shared" ref="F69:F71" si="7">+E69*D69</f>
        <v>0</v>
      </c>
    </row>
    <row r="70" spans="1:8" ht="45" x14ac:dyDescent="0.25">
      <c r="A70" s="12" t="s">
        <v>85</v>
      </c>
      <c r="B70" s="25" t="s">
        <v>107</v>
      </c>
      <c r="C70" s="14" t="s">
        <v>2</v>
      </c>
      <c r="D70" s="15">
        <f>[1]CANTIDADES!H152</f>
        <v>9</v>
      </c>
      <c r="E70" s="16"/>
      <c r="F70" s="17">
        <f t="shared" si="7"/>
        <v>0</v>
      </c>
    </row>
    <row r="71" spans="1:8" ht="51" customHeight="1" x14ac:dyDescent="0.25">
      <c r="A71" s="12" t="s">
        <v>86</v>
      </c>
      <c r="B71" s="20" t="s">
        <v>139</v>
      </c>
      <c r="C71" s="14" t="s">
        <v>2</v>
      </c>
      <c r="D71" s="15">
        <f>+[1]CANTIDADES!H154</f>
        <v>8.5500000000000007</v>
      </c>
      <c r="E71" s="16"/>
      <c r="F71" s="17">
        <f t="shared" si="7"/>
        <v>0</v>
      </c>
    </row>
    <row r="72" spans="1:8" ht="18" customHeight="1" x14ac:dyDescent="0.25">
      <c r="A72" s="36">
        <v>6.2</v>
      </c>
      <c r="B72" s="78" t="s">
        <v>30</v>
      </c>
      <c r="C72" s="79"/>
      <c r="D72" s="79"/>
      <c r="E72" s="79"/>
      <c r="F72" s="80"/>
    </row>
    <row r="73" spans="1:8" ht="18" customHeight="1" x14ac:dyDescent="0.25">
      <c r="A73" s="12" t="s">
        <v>87</v>
      </c>
      <c r="B73" s="25" t="s">
        <v>75</v>
      </c>
      <c r="C73" s="14" t="s">
        <v>2</v>
      </c>
      <c r="D73" s="15">
        <f>+[1]CANTIDADES!H159</f>
        <v>46.14</v>
      </c>
      <c r="E73" s="16"/>
      <c r="F73" s="28">
        <f t="shared" ref="F73:F75" si="8">+E73*D73</f>
        <v>0</v>
      </c>
    </row>
    <row r="74" spans="1:8" ht="18" customHeight="1" x14ac:dyDescent="0.25">
      <c r="A74" s="12" t="s">
        <v>88</v>
      </c>
      <c r="B74" s="25" t="s">
        <v>76</v>
      </c>
      <c r="C74" s="14" t="s">
        <v>2</v>
      </c>
      <c r="D74" s="15">
        <f>+[1]CANTIDADES!H168</f>
        <v>205.16900000000004</v>
      </c>
      <c r="E74" s="16"/>
      <c r="F74" s="17">
        <f t="shared" si="8"/>
        <v>0</v>
      </c>
    </row>
    <row r="75" spans="1:8" ht="35.25" customHeight="1" x14ac:dyDescent="0.25">
      <c r="A75" s="12" t="s">
        <v>89</v>
      </c>
      <c r="B75" s="25" t="s">
        <v>136</v>
      </c>
      <c r="C75" s="14" t="s">
        <v>2</v>
      </c>
      <c r="D75" s="15">
        <f>+[1]CANTIDADES!H176</f>
        <v>229.36200000000002</v>
      </c>
      <c r="E75" s="16"/>
      <c r="F75" s="17">
        <f t="shared" si="8"/>
        <v>0</v>
      </c>
    </row>
    <row r="76" spans="1:8" ht="30" x14ac:dyDescent="0.25">
      <c r="A76" s="12" t="s">
        <v>90</v>
      </c>
      <c r="B76" s="25" t="s">
        <v>77</v>
      </c>
      <c r="C76" s="14" t="s">
        <v>2</v>
      </c>
      <c r="D76" s="15">
        <f>+[1]CANTIDADES!H185</f>
        <v>14.650220000000001</v>
      </c>
      <c r="E76" s="16"/>
      <c r="F76" s="17">
        <f>E76*D76</f>
        <v>0</v>
      </c>
    </row>
    <row r="77" spans="1:8" ht="18" customHeight="1" x14ac:dyDescent="0.25">
      <c r="A77" s="76" t="s">
        <v>47</v>
      </c>
      <c r="B77" s="79"/>
      <c r="C77" s="79"/>
      <c r="D77" s="79"/>
      <c r="E77" s="79"/>
      <c r="F77" s="23">
        <f>+F69+F70+F71+F73+F74+F75+F76</f>
        <v>0</v>
      </c>
    </row>
    <row r="78" spans="1:8" ht="18" customHeight="1" x14ac:dyDescent="0.25">
      <c r="A78" s="36">
        <v>7</v>
      </c>
      <c r="B78" s="78" t="s">
        <v>31</v>
      </c>
      <c r="C78" s="79"/>
      <c r="D78" s="79"/>
      <c r="E78" s="79"/>
      <c r="F78" s="80"/>
    </row>
    <row r="79" spans="1:8" ht="30" x14ac:dyDescent="0.25">
      <c r="A79" s="12">
        <v>7.1</v>
      </c>
      <c r="B79" s="46" t="s">
        <v>126</v>
      </c>
      <c r="C79" s="30" t="s">
        <v>8</v>
      </c>
      <c r="D79" s="26">
        <f>+[1]CANTIDADES!H191</f>
        <v>412.64280000000002</v>
      </c>
      <c r="E79" s="27"/>
      <c r="F79" s="28">
        <f t="shared" ref="F79:F83" si="9">+E79*D79</f>
        <v>0</v>
      </c>
    </row>
    <row r="80" spans="1:8" ht="30" x14ac:dyDescent="0.25">
      <c r="A80" s="12">
        <v>7.2</v>
      </c>
      <c r="B80" s="47" t="s">
        <v>137</v>
      </c>
      <c r="C80" s="14" t="s">
        <v>2</v>
      </c>
      <c r="D80" s="15">
        <f>+[1]CANTIDADES!H192</f>
        <v>67.547500000000028</v>
      </c>
      <c r="E80" s="16"/>
      <c r="F80" s="17">
        <f t="shared" si="9"/>
        <v>0</v>
      </c>
    </row>
    <row r="81" spans="1:6" x14ac:dyDescent="0.25">
      <c r="A81" s="12">
        <v>7.3</v>
      </c>
      <c r="B81" s="47" t="s">
        <v>142</v>
      </c>
      <c r="C81" s="14" t="s">
        <v>2</v>
      </c>
      <c r="D81" s="15">
        <f>+[1]CANTIDADES!H195</f>
        <v>25.841999999999999</v>
      </c>
      <c r="E81" s="16"/>
      <c r="F81" s="17">
        <f t="shared" si="9"/>
        <v>0</v>
      </c>
    </row>
    <row r="82" spans="1:6" x14ac:dyDescent="0.25">
      <c r="A82" s="12">
        <v>7.4</v>
      </c>
      <c r="B82" s="47" t="s">
        <v>135</v>
      </c>
      <c r="C82" s="14" t="s">
        <v>10</v>
      </c>
      <c r="D82" s="15">
        <f>[1]CANTIDADES!H197</f>
        <v>41.870000000000005</v>
      </c>
      <c r="E82" s="16"/>
      <c r="F82" s="17">
        <f t="shared" si="9"/>
        <v>0</v>
      </c>
    </row>
    <row r="83" spans="1:6" x14ac:dyDescent="0.25">
      <c r="A83" s="12">
        <v>7.5</v>
      </c>
      <c r="B83" s="47" t="s">
        <v>103</v>
      </c>
      <c r="C83" s="14" t="s">
        <v>10</v>
      </c>
      <c r="D83" s="15">
        <f>+[1]CANTIDADES!H201</f>
        <v>7.06</v>
      </c>
      <c r="E83" s="16"/>
      <c r="F83" s="17">
        <f t="shared" si="9"/>
        <v>0</v>
      </c>
    </row>
    <row r="84" spans="1:6" ht="18" customHeight="1" x14ac:dyDescent="0.25">
      <c r="A84" s="76" t="s">
        <v>48</v>
      </c>
      <c r="B84" s="79"/>
      <c r="C84" s="79"/>
      <c r="D84" s="79"/>
      <c r="E84" s="79"/>
      <c r="F84" s="23">
        <f>SUM(F79:F83)</f>
        <v>0</v>
      </c>
    </row>
    <row r="85" spans="1:6" ht="18" customHeight="1" x14ac:dyDescent="0.25">
      <c r="A85" s="36">
        <v>8</v>
      </c>
      <c r="B85" s="78" t="s">
        <v>32</v>
      </c>
      <c r="C85" s="79"/>
      <c r="D85" s="79"/>
      <c r="E85" s="79"/>
      <c r="F85" s="80"/>
    </row>
    <row r="86" spans="1:6" ht="30" x14ac:dyDescent="0.25">
      <c r="A86" s="12">
        <v>8.1</v>
      </c>
      <c r="B86" s="47" t="s">
        <v>79</v>
      </c>
      <c r="C86" s="14" t="s">
        <v>33</v>
      </c>
      <c r="D86" s="15">
        <f>+[1]CANTIDADES!H203</f>
        <v>1</v>
      </c>
      <c r="E86" s="16"/>
      <c r="F86" s="17">
        <f t="shared" ref="F86:F93" si="10">+E86*D86</f>
        <v>0</v>
      </c>
    </row>
    <row r="87" spans="1:6" ht="30" x14ac:dyDescent="0.25">
      <c r="A87" s="12">
        <v>8.1999999999999993</v>
      </c>
      <c r="B87" s="47" t="s">
        <v>131</v>
      </c>
      <c r="C87" s="14" t="s">
        <v>16</v>
      </c>
      <c r="D87" s="15">
        <f>+[1]CANTIDADES!H204</f>
        <v>1</v>
      </c>
      <c r="E87" s="16"/>
      <c r="F87" s="17">
        <f t="shared" si="10"/>
        <v>0</v>
      </c>
    </row>
    <row r="88" spans="1:6" ht="30" x14ac:dyDescent="0.25">
      <c r="A88" s="12">
        <v>8.3000000000000007</v>
      </c>
      <c r="B88" s="47" t="s">
        <v>119</v>
      </c>
      <c r="C88" s="14" t="s">
        <v>33</v>
      </c>
      <c r="D88" s="15">
        <f>+[1]CANTIDADES!H205</f>
        <v>18</v>
      </c>
      <c r="E88" s="16"/>
      <c r="F88" s="17">
        <f t="shared" si="10"/>
        <v>0</v>
      </c>
    </row>
    <row r="89" spans="1:6" ht="30" x14ac:dyDescent="0.25">
      <c r="A89" s="12">
        <v>8.4</v>
      </c>
      <c r="B89" s="47" t="s">
        <v>78</v>
      </c>
      <c r="C89" s="14" t="s">
        <v>33</v>
      </c>
      <c r="D89" s="15">
        <f>+[1]CANTIDADES!H209</f>
        <v>14</v>
      </c>
      <c r="E89" s="16"/>
      <c r="F89" s="17">
        <f t="shared" si="10"/>
        <v>0</v>
      </c>
    </row>
    <row r="90" spans="1:6" x14ac:dyDescent="0.25">
      <c r="A90" s="12">
        <v>8.5</v>
      </c>
      <c r="B90" s="47" t="s">
        <v>120</v>
      </c>
      <c r="C90" s="14" t="s">
        <v>16</v>
      </c>
      <c r="D90" s="15">
        <f>+[1]CANTIDADES!H213</f>
        <v>4</v>
      </c>
      <c r="E90" s="16"/>
      <c r="F90" s="17">
        <f t="shared" si="10"/>
        <v>0</v>
      </c>
    </row>
    <row r="91" spans="1:6" x14ac:dyDescent="0.25">
      <c r="A91" s="12">
        <v>8.6</v>
      </c>
      <c r="B91" s="47" t="s">
        <v>121</v>
      </c>
      <c r="C91" s="14" t="s">
        <v>16</v>
      </c>
      <c r="D91" s="15">
        <f>+[1]CANTIDADES!H215</f>
        <v>2</v>
      </c>
      <c r="E91" s="16"/>
      <c r="F91" s="17">
        <f t="shared" si="10"/>
        <v>0</v>
      </c>
    </row>
    <row r="92" spans="1:6" ht="30" x14ac:dyDescent="0.25">
      <c r="A92" s="12">
        <v>8.6999999999999993</v>
      </c>
      <c r="B92" s="47" t="s">
        <v>122</v>
      </c>
      <c r="C92" s="14" t="s">
        <v>16</v>
      </c>
      <c r="D92" s="15">
        <f>+[1]CANTIDADES!H217</f>
        <v>12</v>
      </c>
      <c r="E92" s="16"/>
      <c r="F92" s="17">
        <f t="shared" si="10"/>
        <v>0</v>
      </c>
    </row>
    <row r="93" spans="1:6" ht="30" x14ac:dyDescent="0.25">
      <c r="A93" s="12">
        <v>8.8000000000000007</v>
      </c>
      <c r="B93" s="47" t="s">
        <v>123</v>
      </c>
      <c r="C93" s="14" t="s">
        <v>16</v>
      </c>
      <c r="D93" s="15">
        <f>+[1]CANTIDADES!H218</f>
        <v>1</v>
      </c>
      <c r="E93" s="16"/>
      <c r="F93" s="17">
        <f t="shared" si="10"/>
        <v>0</v>
      </c>
    </row>
    <row r="94" spans="1:6" ht="18" customHeight="1" x14ac:dyDescent="0.25">
      <c r="A94" s="76" t="s">
        <v>49</v>
      </c>
      <c r="B94" s="77"/>
      <c r="C94" s="77"/>
      <c r="D94" s="77"/>
      <c r="E94" s="77"/>
      <c r="F94" s="23">
        <f>SUM(F86:F93)</f>
        <v>0</v>
      </c>
    </row>
    <row r="95" spans="1:6" ht="18" customHeight="1" x14ac:dyDescent="0.25">
      <c r="A95" s="36">
        <v>9</v>
      </c>
      <c r="B95" s="48" t="s">
        <v>34</v>
      </c>
      <c r="C95" s="14" t="s">
        <v>35</v>
      </c>
      <c r="D95" s="15">
        <f>+[1]CANTIDADES!H219</f>
        <v>1</v>
      </c>
      <c r="E95" s="16"/>
      <c r="F95" s="23">
        <f>+E95*D95</f>
        <v>0</v>
      </c>
    </row>
    <row r="96" spans="1:6" ht="18" customHeight="1" thickBot="1" x14ac:dyDescent="0.3">
      <c r="A96" s="3"/>
      <c r="B96" s="4"/>
      <c r="C96" s="5"/>
      <c r="D96" s="6"/>
      <c r="E96" s="5"/>
      <c r="F96" s="7"/>
    </row>
    <row r="97" spans="1:9" ht="18" customHeight="1" x14ac:dyDescent="0.25">
      <c r="A97" s="81" t="s">
        <v>50</v>
      </c>
      <c r="B97" s="82"/>
      <c r="C97" s="82"/>
      <c r="D97" s="82"/>
      <c r="E97" s="82"/>
      <c r="F97" s="49">
        <f>+F95+F94+F84+F77+F66+F41+F30+F27+F12</f>
        <v>0</v>
      </c>
      <c r="H97" s="50"/>
    </row>
    <row r="98" spans="1:9" ht="18" customHeight="1" x14ac:dyDescent="0.25">
      <c r="A98" s="74" t="s">
        <v>81</v>
      </c>
      <c r="B98" s="75"/>
      <c r="C98" s="75"/>
      <c r="D98" s="75"/>
      <c r="E98" s="51"/>
      <c r="F98" s="52">
        <f>+$F$97*E98</f>
        <v>0</v>
      </c>
      <c r="H98" s="53"/>
    </row>
    <row r="99" spans="1:9" ht="18" customHeight="1" x14ac:dyDescent="0.25">
      <c r="A99" s="87" t="s">
        <v>82</v>
      </c>
      <c r="B99" s="88"/>
      <c r="C99" s="88"/>
      <c r="D99" s="88"/>
      <c r="E99" s="51"/>
      <c r="F99" s="52">
        <f t="shared" ref="F99:F100" si="11">+$F$97*E99</f>
        <v>0</v>
      </c>
      <c r="H99" s="53"/>
    </row>
    <row r="100" spans="1:9" ht="18" customHeight="1" x14ac:dyDescent="0.25">
      <c r="A100" s="74" t="s">
        <v>83</v>
      </c>
      <c r="B100" s="75"/>
      <c r="C100" s="75"/>
      <c r="D100" s="75"/>
      <c r="E100" s="51"/>
      <c r="F100" s="52">
        <f t="shared" si="11"/>
        <v>0</v>
      </c>
      <c r="H100" s="53"/>
    </row>
    <row r="101" spans="1:9" ht="18" customHeight="1" x14ac:dyDescent="0.25">
      <c r="A101" s="74" t="s">
        <v>128</v>
      </c>
      <c r="B101" s="75"/>
      <c r="C101" s="75"/>
      <c r="D101" s="75"/>
      <c r="E101" s="51">
        <v>0.19</v>
      </c>
      <c r="F101" s="52">
        <f>+F100*E101</f>
        <v>0</v>
      </c>
      <c r="H101" s="53"/>
    </row>
    <row r="102" spans="1:9" ht="18" customHeight="1" x14ac:dyDescent="0.25">
      <c r="A102" s="85" t="s">
        <v>80</v>
      </c>
      <c r="B102" s="86"/>
      <c r="C102" s="86"/>
      <c r="D102" s="86"/>
      <c r="E102" s="86"/>
      <c r="F102" s="54">
        <f>+SUM(F98:F101)</f>
        <v>0</v>
      </c>
    </row>
    <row r="103" spans="1:9" ht="18" customHeight="1" thickBot="1" x14ac:dyDescent="0.3">
      <c r="A103" s="83" t="s">
        <v>51</v>
      </c>
      <c r="B103" s="84"/>
      <c r="C103" s="84"/>
      <c r="D103" s="84"/>
      <c r="E103" s="84"/>
      <c r="F103" s="55">
        <f>+F97+F102</f>
        <v>0</v>
      </c>
      <c r="H103" s="53"/>
      <c r="I103" s="56"/>
    </row>
    <row r="104" spans="1:9" ht="18" customHeight="1" x14ac:dyDescent="0.25"/>
    <row r="105" spans="1:9" ht="18" customHeight="1" x14ac:dyDescent="0.25"/>
    <row r="106" spans="1:9" ht="18" customHeight="1" x14ac:dyDescent="0.25"/>
    <row r="107" spans="1:9" ht="18" customHeight="1" x14ac:dyDescent="0.25"/>
    <row r="108" spans="1:9" ht="18" customHeight="1" x14ac:dyDescent="0.25">
      <c r="A108" s="1"/>
      <c r="B108" s="1"/>
      <c r="C108" s="1"/>
      <c r="D108" s="1"/>
      <c r="E108" s="1"/>
      <c r="F108" s="1"/>
    </row>
    <row r="109" spans="1:9" ht="18" customHeight="1" x14ac:dyDescent="0.25">
      <c r="A109" s="60" t="s">
        <v>149</v>
      </c>
      <c r="B109" s="60"/>
      <c r="C109" s="60"/>
      <c r="D109" s="60"/>
      <c r="E109" s="60"/>
      <c r="F109" s="60"/>
    </row>
    <row r="110" spans="1:9" x14ac:dyDescent="0.25">
      <c r="A110" s="60" t="s">
        <v>150</v>
      </c>
      <c r="B110" s="60"/>
      <c r="C110" s="60"/>
      <c r="D110" s="60"/>
      <c r="E110" s="60"/>
      <c r="F110" s="60"/>
    </row>
    <row r="111" spans="1:9" ht="15" customHeight="1" x14ac:dyDescent="0.25">
      <c r="A111" s="60" t="s">
        <v>151</v>
      </c>
      <c r="B111" s="60"/>
      <c r="C111" s="60"/>
      <c r="D111" s="60"/>
      <c r="E111" s="60"/>
      <c r="F111" s="60"/>
    </row>
    <row r="112" spans="1:9" ht="15" customHeight="1" x14ac:dyDescent="0.25">
      <c r="A112" s="67"/>
    </row>
    <row r="113" spans="2:10" x14ac:dyDescent="0.25">
      <c r="B113" s="71"/>
      <c r="G113" s="71"/>
      <c r="H113" s="71"/>
      <c r="I113" s="71"/>
      <c r="J113" s="71"/>
    </row>
    <row r="114" spans="2:10" ht="15" customHeight="1" x14ac:dyDescent="0.25"/>
  </sheetData>
  <mergeCells count="32">
    <mergeCell ref="B42:F42"/>
    <mergeCell ref="A41:E41"/>
    <mergeCell ref="B13:F13"/>
    <mergeCell ref="A84:E84"/>
    <mergeCell ref="B43:F43"/>
    <mergeCell ref="B49:F49"/>
    <mergeCell ref="B60:F60"/>
    <mergeCell ref="A77:E77"/>
    <mergeCell ref="B78:F78"/>
    <mergeCell ref="B72:F72"/>
    <mergeCell ref="B68:F68"/>
    <mergeCell ref="A27:E27"/>
    <mergeCell ref="A30:E30"/>
    <mergeCell ref="B28:F28"/>
    <mergeCell ref="B67:F67"/>
    <mergeCell ref="A66:E66"/>
    <mergeCell ref="A98:D98"/>
    <mergeCell ref="A94:E94"/>
    <mergeCell ref="B85:F85"/>
    <mergeCell ref="A97:E97"/>
    <mergeCell ref="A103:E103"/>
    <mergeCell ref="A102:E102"/>
    <mergeCell ref="A101:D101"/>
    <mergeCell ref="A99:D99"/>
    <mergeCell ref="A100:D100"/>
    <mergeCell ref="A1:F1"/>
    <mergeCell ref="A2:F2"/>
    <mergeCell ref="A3:F3"/>
    <mergeCell ref="A4:F4"/>
    <mergeCell ref="B31:F31"/>
    <mergeCell ref="B6:F6"/>
    <mergeCell ref="A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5AE0-E651-406D-B402-1C754387ABFF}">
  <dimension ref="A1:J115"/>
  <sheetViews>
    <sheetView topLeftCell="A16" workbookViewId="0">
      <selection activeCell="A21" sqref="A21:F21"/>
    </sheetView>
  </sheetViews>
  <sheetFormatPr baseColWidth="10" defaultColWidth="12.5703125" defaultRowHeight="15" x14ac:dyDescent="0.25"/>
  <cols>
    <col min="1" max="1" width="7.28515625" style="57" customWidth="1"/>
    <col min="2" max="2" width="63.28515625" style="2" customWidth="1"/>
    <col min="3" max="3" width="9.28515625" style="58" customWidth="1"/>
    <col min="4" max="4" width="13.7109375" style="59" customWidth="1"/>
    <col min="5" max="5" width="13.5703125" style="58" customWidth="1"/>
    <col min="6" max="6" width="18.42578125" style="58" customWidth="1"/>
    <col min="7" max="7" width="6.5703125" style="2" customWidth="1"/>
    <col min="8" max="8" width="18.28515625" style="2" customWidth="1"/>
    <col min="9" max="9" width="19.85546875" style="2" customWidth="1"/>
    <col min="10" max="10" width="22" style="2" customWidth="1"/>
    <col min="11" max="16384" width="12.5703125" style="2"/>
  </cols>
  <sheetData>
    <row r="1" spans="1:9" ht="15" customHeight="1" x14ac:dyDescent="0.25">
      <c r="A1" s="90" t="s">
        <v>147</v>
      </c>
      <c r="B1" s="91"/>
      <c r="C1" s="91"/>
      <c r="D1" s="91"/>
      <c r="E1" s="91"/>
      <c r="F1" s="91"/>
      <c r="G1" s="61"/>
      <c r="H1" s="61"/>
      <c r="I1" s="62"/>
    </row>
    <row r="2" spans="1:9" ht="15" customHeight="1" x14ac:dyDescent="0.25">
      <c r="A2" s="92"/>
      <c r="B2" s="93"/>
      <c r="C2" s="93"/>
      <c r="D2" s="93"/>
      <c r="E2" s="93"/>
      <c r="F2" s="94"/>
      <c r="G2" s="63"/>
      <c r="H2" s="63"/>
      <c r="I2" s="64"/>
    </row>
    <row r="3" spans="1:9" ht="74.25" customHeight="1" x14ac:dyDescent="0.25">
      <c r="A3" s="95" t="s">
        <v>148</v>
      </c>
      <c r="B3" s="96"/>
      <c r="C3" s="96"/>
      <c r="D3" s="96"/>
      <c r="E3" s="96"/>
      <c r="F3" s="96"/>
      <c r="G3" s="65"/>
      <c r="H3" s="65"/>
      <c r="I3" s="66"/>
    </row>
    <row r="4" spans="1:9" ht="15.75" thickBot="1" x14ac:dyDescent="0.3">
      <c r="A4" s="3"/>
      <c r="B4" s="4"/>
      <c r="C4" s="5"/>
      <c r="D4" s="6"/>
      <c r="E4" s="5"/>
      <c r="F4" s="7"/>
    </row>
    <row r="5" spans="1:9" ht="25.5" customHeight="1" x14ac:dyDescent="0.25">
      <c r="A5" s="97" t="s">
        <v>143</v>
      </c>
      <c r="B5" s="98"/>
      <c r="C5" s="98"/>
      <c r="D5" s="98"/>
      <c r="E5" s="98"/>
      <c r="F5" s="99"/>
    </row>
    <row r="6" spans="1:9" x14ac:dyDescent="0.25">
      <c r="A6" s="8" t="s">
        <v>39</v>
      </c>
      <c r="B6" s="9" t="s">
        <v>0</v>
      </c>
      <c r="C6" s="9" t="s">
        <v>36</v>
      </c>
      <c r="D6" s="10" t="s">
        <v>37</v>
      </c>
      <c r="E6" s="9" t="s">
        <v>40</v>
      </c>
      <c r="F6" s="11" t="s">
        <v>41</v>
      </c>
    </row>
    <row r="7" spans="1:9" ht="18" customHeight="1" x14ac:dyDescent="0.25">
      <c r="A7" s="12">
        <v>1</v>
      </c>
      <c r="B7" s="78" t="s">
        <v>1</v>
      </c>
      <c r="C7" s="79"/>
      <c r="D7" s="79"/>
      <c r="E7" s="79"/>
      <c r="F7" s="80"/>
    </row>
    <row r="8" spans="1:9" ht="18" customHeight="1" x14ac:dyDescent="0.25">
      <c r="A8" s="12">
        <v>1.1000000000000001</v>
      </c>
      <c r="B8" s="13" t="s">
        <v>104</v>
      </c>
      <c r="C8" s="14" t="s">
        <v>2</v>
      </c>
      <c r="D8" s="15">
        <f>+[2]CANTIDADES!H10</f>
        <v>224</v>
      </c>
      <c r="E8" s="16"/>
      <c r="F8" s="17">
        <f t="shared" ref="F8:F12" si="0">+E8*D8</f>
        <v>0</v>
      </c>
      <c r="H8" s="68"/>
    </row>
    <row r="9" spans="1:9" ht="18" customHeight="1" x14ac:dyDescent="0.25">
      <c r="A9" s="12">
        <v>1.2</v>
      </c>
      <c r="B9" s="19" t="s">
        <v>3</v>
      </c>
      <c r="C9" s="14" t="s">
        <v>2</v>
      </c>
      <c r="D9" s="15">
        <f>+[2]CANTIDADES!H11</f>
        <v>224</v>
      </c>
      <c r="E9" s="16"/>
      <c r="F9" s="17">
        <f t="shared" si="0"/>
        <v>0</v>
      </c>
      <c r="H9" s="68"/>
    </row>
    <row r="10" spans="1:9" ht="36" customHeight="1" x14ac:dyDescent="0.25">
      <c r="A10" s="12">
        <v>1.3</v>
      </c>
      <c r="B10" s="72" t="s">
        <v>4</v>
      </c>
      <c r="C10" s="14" t="s">
        <v>5</v>
      </c>
      <c r="D10" s="15">
        <f>+[2]CANTIDADES!H12</f>
        <v>173.2518</v>
      </c>
      <c r="E10" s="16"/>
      <c r="F10" s="17">
        <f t="shared" si="0"/>
        <v>0</v>
      </c>
      <c r="H10" s="73"/>
    </row>
    <row r="11" spans="1:9" ht="30" x14ac:dyDescent="0.25">
      <c r="A11" s="12">
        <v>1.4</v>
      </c>
      <c r="B11" s="22" t="s">
        <v>59</v>
      </c>
      <c r="C11" s="14" t="s">
        <v>5</v>
      </c>
      <c r="D11" s="15">
        <f>+[2]CANTIDADES!H17</f>
        <v>22.400000000000002</v>
      </c>
      <c r="E11" s="16"/>
      <c r="F11" s="17">
        <f t="shared" si="0"/>
        <v>0</v>
      </c>
      <c r="H11" s="68"/>
    </row>
    <row r="12" spans="1:9" x14ac:dyDescent="0.25">
      <c r="A12" s="12">
        <v>1.5</v>
      </c>
      <c r="B12" s="22" t="s">
        <v>100</v>
      </c>
      <c r="C12" s="14" t="s">
        <v>38</v>
      </c>
      <c r="D12" s="15">
        <f>+[2]CANTIDADES!H18</f>
        <v>44.800000000000004</v>
      </c>
      <c r="E12" s="16"/>
      <c r="F12" s="17">
        <f t="shared" si="0"/>
        <v>0</v>
      </c>
    </row>
    <row r="13" spans="1:9" ht="18" customHeight="1" x14ac:dyDescent="0.25">
      <c r="A13" s="76" t="s">
        <v>42</v>
      </c>
      <c r="B13" s="79"/>
      <c r="C13" s="79"/>
      <c r="D13" s="79"/>
      <c r="E13" s="79"/>
      <c r="F13" s="23">
        <f>+F12+F11+F10+F9+F8</f>
        <v>0</v>
      </c>
      <c r="H13" s="24"/>
    </row>
    <row r="14" spans="1:9" ht="18" customHeight="1" x14ac:dyDescent="0.25">
      <c r="A14" s="12">
        <v>2</v>
      </c>
      <c r="B14" s="78" t="s">
        <v>6</v>
      </c>
      <c r="C14" s="79"/>
      <c r="D14" s="79"/>
      <c r="E14" s="79"/>
      <c r="F14" s="80"/>
    </row>
    <row r="15" spans="1:9" ht="18" customHeight="1" x14ac:dyDescent="0.25">
      <c r="A15" s="12">
        <v>2.1</v>
      </c>
      <c r="B15" s="25" t="s">
        <v>55</v>
      </c>
      <c r="C15" s="14" t="s">
        <v>5</v>
      </c>
      <c r="D15" s="26">
        <f>+[2]CANTIDADES!H20</f>
        <v>2.2386499999999998</v>
      </c>
      <c r="E15" s="27"/>
      <c r="F15" s="28">
        <f t="shared" ref="F15:F27" si="1">+E15*D15</f>
        <v>0</v>
      </c>
      <c r="H15" s="68"/>
      <c r="I15" s="29"/>
    </row>
    <row r="16" spans="1:9" ht="30" x14ac:dyDescent="0.25">
      <c r="A16" s="12">
        <v>2.2000000000000002</v>
      </c>
      <c r="B16" s="25" t="s">
        <v>54</v>
      </c>
      <c r="C16" s="14" t="s">
        <v>5</v>
      </c>
      <c r="D16" s="26">
        <f>+[2]CANTIDADES!H25</f>
        <v>8.176499999999999</v>
      </c>
      <c r="E16" s="27"/>
      <c r="F16" s="28">
        <f t="shared" si="1"/>
        <v>0</v>
      </c>
      <c r="H16" s="68"/>
      <c r="I16" s="29"/>
    </row>
    <row r="17" spans="1:9" ht="30" x14ac:dyDescent="0.25">
      <c r="A17" s="12">
        <v>2.2999999999999998</v>
      </c>
      <c r="B17" s="22" t="s">
        <v>132</v>
      </c>
      <c r="C17" s="14" t="s">
        <v>2</v>
      </c>
      <c r="D17" s="26">
        <f>+[2]CANTIDADES!H36</f>
        <v>167.22299999999998</v>
      </c>
      <c r="E17" s="27"/>
      <c r="F17" s="28">
        <f t="shared" si="1"/>
        <v>0</v>
      </c>
      <c r="H17" s="68"/>
      <c r="I17" s="29"/>
    </row>
    <row r="18" spans="1:9" ht="30" x14ac:dyDescent="0.25">
      <c r="A18" s="12">
        <v>2.4</v>
      </c>
      <c r="B18" s="25" t="s">
        <v>56</v>
      </c>
      <c r="C18" s="14" t="s">
        <v>5</v>
      </c>
      <c r="D18" s="26">
        <f>+[2]CANTIDADES!H43</f>
        <v>5.3235000000000001</v>
      </c>
      <c r="E18" s="27"/>
      <c r="F18" s="28">
        <f t="shared" si="1"/>
        <v>0</v>
      </c>
      <c r="H18" s="68"/>
      <c r="I18" s="29"/>
    </row>
    <row r="19" spans="1:9" ht="30" x14ac:dyDescent="0.25">
      <c r="A19" s="12">
        <v>2.5</v>
      </c>
      <c r="B19" s="25" t="s">
        <v>57</v>
      </c>
      <c r="C19" s="14" t="s">
        <v>5</v>
      </c>
      <c r="D19" s="26">
        <f>+[2]CANTIDADES!H47</f>
        <v>10.489949999999997</v>
      </c>
      <c r="E19" s="27"/>
      <c r="F19" s="28">
        <f t="shared" si="1"/>
        <v>0</v>
      </c>
      <c r="H19" s="68"/>
      <c r="I19" s="29"/>
    </row>
    <row r="20" spans="1:9" ht="30" x14ac:dyDescent="0.25">
      <c r="A20" s="12">
        <v>2.6</v>
      </c>
      <c r="B20" s="25" t="s">
        <v>58</v>
      </c>
      <c r="C20" s="14" t="s">
        <v>5</v>
      </c>
      <c r="D20" s="26">
        <f>+[2]CANTIDADES!H64</f>
        <v>8.0774999999999988</v>
      </c>
      <c r="E20" s="27"/>
      <c r="F20" s="28">
        <f t="shared" si="1"/>
        <v>0</v>
      </c>
      <c r="H20" s="68"/>
      <c r="I20" s="29"/>
    </row>
    <row r="21" spans="1:9" ht="30" x14ac:dyDescent="0.25">
      <c r="A21" s="100">
        <v>2.7</v>
      </c>
      <c r="B21" s="101" t="s">
        <v>152</v>
      </c>
      <c r="C21" s="102" t="s">
        <v>10</v>
      </c>
      <c r="D21" s="103">
        <f>[2]CANTIDADES!H67</f>
        <v>12.836</v>
      </c>
      <c r="E21" s="104"/>
      <c r="F21" s="105">
        <f t="shared" si="1"/>
        <v>0</v>
      </c>
      <c r="H21" s="68"/>
      <c r="I21" s="29"/>
    </row>
    <row r="22" spans="1:9" ht="45" x14ac:dyDescent="0.25">
      <c r="A22" s="12">
        <v>2.8</v>
      </c>
      <c r="B22" s="25" t="s">
        <v>129</v>
      </c>
      <c r="C22" s="14" t="s">
        <v>10</v>
      </c>
      <c r="D22" s="26">
        <f>[2]CANTIDADES!H70</f>
        <v>9.86</v>
      </c>
      <c r="E22" s="27"/>
      <c r="F22" s="28">
        <f t="shared" si="1"/>
        <v>0</v>
      </c>
      <c r="H22" s="68"/>
      <c r="I22" s="29"/>
    </row>
    <row r="23" spans="1:9" ht="30" x14ac:dyDescent="0.25">
      <c r="A23" s="12">
        <v>2.9</v>
      </c>
      <c r="B23" s="22" t="s">
        <v>99</v>
      </c>
      <c r="C23" s="30" t="s">
        <v>10</v>
      </c>
      <c r="D23" s="26">
        <f>+[2]CANTIDADES!H72</f>
        <v>57</v>
      </c>
      <c r="E23" s="27"/>
      <c r="F23" s="28">
        <f t="shared" si="1"/>
        <v>0</v>
      </c>
      <c r="H23" s="68"/>
    </row>
    <row r="24" spans="1:9" ht="30" x14ac:dyDescent="0.25">
      <c r="A24" s="31" t="s">
        <v>96</v>
      </c>
      <c r="B24" s="22" t="s">
        <v>98</v>
      </c>
      <c r="C24" s="14" t="s">
        <v>10</v>
      </c>
      <c r="D24" s="15">
        <f>+[2]CANTIDADES!H73</f>
        <v>50.349999999999994</v>
      </c>
      <c r="E24" s="27"/>
      <c r="F24" s="17">
        <f t="shared" si="1"/>
        <v>0</v>
      </c>
      <c r="H24" s="68"/>
    </row>
    <row r="25" spans="1:9" ht="60" x14ac:dyDescent="0.25">
      <c r="A25" s="31" t="s">
        <v>97</v>
      </c>
      <c r="B25" s="22" t="s">
        <v>130</v>
      </c>
      <c r="C25" s="14" t="s">
        <v>2</v>
      </c>
      <c r="D25" s="15">
        <f>+[2]CANTIDADES!H74</f>
        <v>3.9375</v>
      </c>
      <c r="E25" s="27"/>
      <c r="F25" s="17">
        <f t="shared" si="1"/>
        <v>0</v>
      </c>
      <c r="H25" s="68"/>
    </row>
    <row r="26" spans="1:9" x14ac:dyDescent="0.25">
      <c r="A26" s="31" t="s">
        <v>111</v>
      </c>
      <c r="B26" s="22" t="s">
        <v>112</v>
      </c>
      <c r="C26" s="14" t="s">
        <v>10</v>
      </c>
      <c r="D26" s="15">
        <f>+[2]CANTIDADES!H76</f>
        <v>9.5399999999999991</v>
      </c>
      <c r="E26" s="27"/>
      <c r="F26" s="17">
        <f t="shared" si="1"/>
        <v>0</v>
      </c>
      <c r="H26" s="68"/>
      <c r="I26" s="32"/>
    </row>
    <row r="27" spans="1:9" ht="57.75" customHeight="1" x14ac:dyDescent="0.25">
      <c r="A27" s="31" t="s">
        <v>124</v>
      </c>
      <c r="B27" s="22" t="s">
        <v>133</v>
      </c>
      <c r="C27" s="14" t="s">
        <v>10</v>
      </c>
      <c r="D27" s="15">
        <f>+[2]CANTIDADES!H78</f>
        <v>16.5</v>
      </c>
      <c r="E27" s="27"/>
      <c r="F27" s="17">
        <f t="shared" si="1"/>
        <v>0</v>
      </c>
      <c r="H27" s="68"/>
      <c r="I27" s="32"/>
    </row>
    <row r="28" spans="1:9" ht="18" customHeight="1" x14ac:dyDescent="0.25">
      <c r="A28" s="76" t="s">
        <v>43</v>
      </c>
      <c r="B28" s="79"/>
      <c r="C28" s="79"/>
      <c r="D28" s="79"/>
      <c r="E28" s="79"/>
      <c r="F28" s="23">
        <f>+F27+F26+F25+F24+F23+F22+F21+F20+F19+F18+F17+F16+F15</f>
        <v>0</v>
      </c>
      <c r="H28" s="68"/>
      <c r="I28" s="33"/>
    </row>
    <row r="29" spans="1:9" ht="18" customHeight="1" x14ac:dyDescent="0.25">
      <c r="A29" s="12">
        <v>3</v>
      </c>
      <c r="B29" s="78" t="s">
        <v>7</v>
      </c>
      <c r="C29" s="79"/>
      <c r="D29" s="79"/>
      <c r="E29" s="79"/>
      <c r="F29" s="80"/>
      <c r="H29" s="68"/>
      <c r="I29" s="32"/>
    </row>
    <row r="30" spans="1:9" ht="18" customHeight="1" x14ac:dyDescent="0.25">
      <c r="A30" s="12">
        <v>3.1</v>
      </c>
      <c r="B30" s="19" t="s">
        <v>60</v>
      </c>
      <c r="C30" s="14" t="s">
        <v>8</v>
      </c>
      <c r="D30" s="26">
        <f>+[2]CANTIDADES!H80</f>
        <v>7048.579999999999</v>
      </c>
      <c r="E30" s="27"/>
      <c r="F30" s="17">
        <f t="shared" ref="F30" si="2">+E30*D30</f>
        <v>0</v>
      </c>
      <c r="H30" s="68"/>
      <c r="I30" s="32"/>
    </row>
    <row r="31" spans="1:9" ht="18" customHeight="1" x14ac:dyDescent="0.25">
      <c r="A31" s="76" t="s">
        <v>44</v>
      </c>
      <c r="B31" s="79"/>
      <c r="C31" s="79"/>
      <c r="D31" s="79"/>
      <c r="E31" s="79"/>
      <c r="F31" s="23">
        <f>+F30</f>
        <v>0</v>
      </c>
      <c r="H31" s="68"/>
      <c r="I31" s="32"/>
    </row>
    <row r="32" spans="1:9" ht="18" customHeight="1" x14ac:dyDescent="0.25">
      <c r="A32" s="12">
        <v>4</v>
      </c>
      <c r="B32" s="78" t="s">
        <v>9</v>
      </c>
      <c r="C32" s="79"/>
      <c r="D32" s="79"/>
      <c r="E32" s="79"/>
      <c r="F32" s="80"/>
      <c r="H32" s="68"/>
    </row>
    <row r="33" spans="1:10" ht="30.75" customHeight="1" x14ac:dyDescent="0.25">
      <c r="A33" s="12">
        <v>4.0999999999999996</v>
      </c>
      <c r="B33" s="25" t="s">
        <v>61</v>
      </c>
      <c r="C33" s="14" t="s">
        <v>2</v>
      </c>
      <c r="D33" s="26">
        <f>+[2]CANTIDADES!H82</f>
        <v>248.78476292559895</v>
      </c>
      <c r="E33" s="16"/>
      <c r="F33" s="28">
        <f t="shared" ref="F33:F41" si="3">+E33*D33</f>
        <v>0</v>
      </c>
      <c r="H33" s="68"/>
      <c r="I33" s="68"/>
      <c r="J33" s="34"/>
    </row>
    <row r="34" spans="1:10" ht="18" customHeight="1" x14ac:dyDescent="0.25">
      <c r="A34" s="100">
        <v>4.2</v>
      </c>
      <c r="B34" s="101" t="s">
        <v>153</v>
      </c>
      <c r="C34" s="102" t="s">
        <v>2</v>
      </c>
      <c r="D34" s="103">
        <f>+[2]CANTIDADES!H91</f>
        <v>404.31</v>
      </c>
      <c r="E34" s="104"/>
      <c r="F34" s="105">
        <f t="shared" si="3"/>
        <v>0</v>
      </c>
      <c r="H34" s="68"/>
      <c r="I34" s="68"/>
      <c r="J34" s="34"/>
    </row>
    <row r="35" spans="1:10" ht="30" x14ac:dyDescent="0.25">
      <c r="A35" s="12">
        <v>4.3</v>
      </c>
      <c r="B35" s="25" t="s">
        <v>140</v>
      </c>
      <c r="C35" s="14" t="s">
        <v>2</v>
      </c>
      <c r="D35" s="15">
        <f>+[2]CANTIDADES!H100</f>
        <v>96.048000000000002</v>
      </c>
      <c r="E35" s="16"/>
      <c r="F35" s="28">
        <f t="shared" si="3"/>
        <v>0</v>
      </c>
      <c r="H35" s="68"/>
      <c r="I35" s="68"/>
      <c r="J35" s="34"/>
    </row>
    <row r="36" spans="1:10" x14ac:dyDescent="0.25">
      <c r="A36" s="12">
        <v>4.4000000000000004</v>
      </c>
      <c r="B36" s="25" t="s">
        <v>62</v>
      </c>
      <c r="C36" s="14" t="s">
        <v>2</v>
      </c>
      <c r="D36" s="15">
        <f>+[2]CANTIDADES!H106</f>
        <v>14.650220000000001</v>
      </c>
      <c r="E36" s="16"/>
      <c r="F36" s="17">
        <f t="shared" si="3"/>
        <v>0</v>
      </c>
      <c r="H36" s="68"/>
      <c r="I36" s="68"/>
      <c r="J36" s="34"/>
    </row>
    <row r="37" spans="1:10" ht="30" x14ac:dyDescent="0.25">
      <c r="A37" s="12">
        <v>4.5</v>
      </c>
      <c r="B37" s="25" t="s">
        <v>63</v>
      </c>
      <c r="C37" s="14" t="s">
        <v>2</v>
      </c>
      <c r="D37" s="15">
        <f>+[2]CANTIDADES!H110</f>
        <v>3.1559999999999997</v>
      </c>
      <c r="E37" s="16"/>
      <c r="F37" s="17">
        <f t="shared" si="3"/>
        <v>0</v>
      </c>
      <c r="H37" s="68"/>
      <c r="I37" s="68"/>
      <c r="J37" s="34"/>
    </row>
    <row r="38" spans="1:10" ht="30" x14ac:dyDescent="0.25">
      <c r="A38" s="12">
        <v>4.5999999999999996</v>
      </c>
      <c r="B38" s="20" t="s">
        <v>64</v>
      </c>
      <c r="C38" s="14" t="s">
        <v>10</v>
      </c>
      <c r="D38" s="15">
        <f>+[2]CANTIDADES!H112</f>
        <v>15.48</v>
      </c>
      <c r="E38" s="16"/>
      <c r="F38" s="17">
        <f t="shared" si="3"/>
        <v>0</v>
      </c>
      <c r="H38" s="68"/>
      <c r="I38" s="68"/>
      <c r="J38" s="34"/>
    </row>
    <row r="39" spans="1:10" ht="30" x14ac:dyDescent="0.25">
      <c r="A39" s="12">
        <v>4.7</v>
      </c>
      <c r="B39" s="20" t="s">
        <v>65</v>
      </c>
      <c r="C39" s="14" t="s">
        <v>2</v>
      </c>
      <c r="D39" s="15">
        <f>+[2]CANTIDADES!H116</f>
        <v>13.86</v>
      </c>
      <c r="E39" s="16"/>
      <c r="F39" s="17">
        <f t="shared" si="3"/>
        <v>0</v>
      </c>
      <c r="H39" s="68"/>
      <c r="I39" s="68"/>
      <c r="J39" s="34"/>
    </row>
    <row r="40" spans="1:10" x14ac:dyDescent="0.25">
      <c r="A40" s="12">
        <v>4.8</v>
      </c>
      <c r="B40" s="25" t="s">
        <v>101</v>
      </c>
      <c r="C40" s="14" t="s">
        <v>2</v>
      </c>
      <c r="D40" s="15">
        <f>+[2]CANTIDADES!H118</f>
        <v>0.72</v>
      </c>
      <c r="E40" s="16"/>
      <c r="F40" s="17">
        <f t="shared" si="3"/>
        <v>0</v>
      </c>
      <c r="H40" s="68"/>
      <c r="I40" s="68"/>
      <c r="J40" s="34"/>
    </row>
    <row r="41" spans="1:10" x14ac:dyDescent="0.25">
      <c r="A41" s="12">
        <v>4.9000000000000004</v>
      </c>
      <c r="B41" s="25" t="s">
        <v>66</v>
      </c>
      <c r="C41" s="14" t="s">
        <v>2</v>
      </c>
      <c r="D41" s="15">
        <f>+[2]CANTIDADES!H119</f>
        <v>0.72</v>
      </c>
      <c r="E41" s="16"/>
      <c r="F41" s="17">
        <f t="shared" si="3"/>
        <v>0</v>
      </c>
      <c r="H41" s="68"/>
      <c r="I41" s="68"/>
      <c r="J41" s="34"/>
    </row>
    <row r="42" spans="1:10" ht="18" customHeight="1" x14ac:dyDescent="0.25">
      <c r="A42" s="76" t="s">
        <v>45</v>
      </c>
      <c r="B42" s="79"/>
      <c r="C42" s="79"/>
      <c r="D42" s="79"/>
      <c r="E42" s="79"/>
      <c r="F42" s="23">
        <f>+F41+F40+F39+F38+F37+F36+F35+F34+F33</f>
        <v>0</v>
      </c>
      <c r="H42" s="68"/>
      <c r="I42" s="35"/>
      <c r="J42" s="34"/>
    </row>
    <row r="43" spans="1:10" ht="18" customHeight="1" x14ac:dyDescent="0.25">
      <c r="A43" s="36">
        <v>5</v>
      </c>
      <c r="B43" s="78" t="s">
        <v>11</v>
      </c>
      <c r="C43" s="79"/>
      <c r="D43" s="79"/>
      <c r="E43" s="79"/>
      <c r="F43" s="80"/>
      <c r="H43" s="68"/>
    </row>
    <row r="44" spans="1:10" ht="18" customHeight="1" x14ac:dyDescent="0.25">
      <c r="A44" s="36">
        <v>5.0999999999999996</v>
      </c>
      <c r="B44" s="78" t="s">
        <v>12</v>
      </c>
      <c r="C44" s="79"/>
      <c r="D44" s="79"/>
      <c r="E44" s="79"/>
      <c r="F44" s="80"/>
      <c r="H44" s="68"/>
    </row>
    <row r="45" spans="1:10" ht="30" x14ac:dyDescent="0.25">
      <c r="A45" s="12" t="s">
        <v>13</v>
      </c>
      <c r="B45" s="25" t="s">
        <v>109</v>
      </c>
      <c r="C45" s="37" t="s">
        <v>16</v>
      </c>
      <c r="D45" s="37">
        <f>+[2]CANTIDADES!H123</f>
        <v>1</v>
      </c>
      <c r="E45" s="69"/>
      <c r="F45" s="39">
        <f>E45*D45</f>
        <v>0</v>
      </c>
      <c r="H45" s="68"/>
    </row>
    <row r="46" spans="1:10" ht="18" customHeight="1" x14ac:dyDescent="0.25">
      <c r="A46" s="12" t="s">
        <v>14</v>
      </c>
      <c r="B46" s="25" t="s">
        <v>91</v>
      </c>
      <c r="C46" s="14" t="s">
        <v>10</v>
      </c>
      <c r="D46" s="15">
        <f>+[2]CANTIDADES!H124</f>
        <v>17.04</v>
      </c>
      <c r="E46" s="16"/>
      <c r="F46" s="17">
        <f t="shared" ref="F46:F49" si="4">+E46*D46</f>
        <v>0</v>
      </c>
      <c r="H46" s="70"/>
      <c r="I46" s="70"/>
    </row>
    <row r="47" spans="1:10" ht="18" customHeight="1" x14ac:dyDescent="0.25">
      <c r="A47" s="12" t="s">
        <v>29</v>
      </c>
      <c r="B47" s="25" t="s">
        <v>67</v>
      </c>
      <c r="C47" s="14" t="s">
        <v>10</v>
      </c>
      <c r="D47" s="15">
        <f>+[2]CANTIDADES!H125</f>
        <v>18.920000000000002</v>
      </c>
      <c r="E47" s="16"/>
      <c r="F47" s="17">
        <f t="shared" si="4"/>
        <v>0</v>
      </c>
      <c r="H47" s="70"/>
      <c r="I47" s="70"/>
    </row>
    <row r="48" spans="1:10" ht="30" x14ac:dyDescent="0.25">
      <c r="A48" s="12" t="s">
        <v>15</v>
      </c>
      <c r="B48" s="25" t="s">
        <v>105</v>
      </c>
      <c r="C48" s="14" t="s">
        <v>16</v>
      </c>
      <c r="D48" s="15">
        <f>[2]CANTIDADES!H126</f>
        <v>1</v>
      </c>
      <c r="E48" s="16"/>
      <c r="F48" s="17">
        <f t="shared" si="4"/>
        <v>0</v>
      </c>
      <c r="H48" s="70"/>
      <c r="I48" s="70"/>
    </row>
    <row r="49" spans="1:9" ht="30.75" customHeight="1" x14ac:dyDescent="0.25">
      <c r="A49" s="12" t="s">
        <v>108</v>
      </c>
      <c r="B49" s="25" t="s">
        <v>110</v>
      </c>
      <c r="C49" s="14" t="s">
        <v>16</v>
      </c>
      <c r="D49" s="15">
        <f>+[2]CANTIDADES!H127</f>
        <v>6</v>
      </c>
      <c r="E49" s="16"/>
      <c r="F49" s="17">
        <f t="shared" si="4"/>
        <v>0</v>
      </c>
      <c r="H49" s="70"/>
      <c r="I49" s="70"/>
    </row>
    <row r="50" spans="1:9" ht="18" customHeight="1" x14ac:dyDescent="0.25">
      <c r="A50" s="36">
        <v>5.2</v>
      </c>
      <c r="B50" s="78" t="s">
        <v>17</v>
      </c>
      <c r="C50" s="79"/>
      <c r="D50" s="79"/>
      <c r="E50" s="79"/>
      <c r="F50" s="80"/>
      <c r="H50" s="68"/>
    </row>
    <row r="51" spans="1:9" ht="18" customHeight="1" x14ac:dyDescent="0.25">
      <c r="A51" s="12" t="s">
        <v>18</v>
      </c>
      <c r="B51" s="20" t="s">
        <v>92</v>
      </c>
      <c r="C51" s="14" t="s">
        <v>10</v>
      </c>
      <c r="D51" s="15">
        <f>+[2]CANTIDADES!H129</f>
        <v>11.100000000000001</v>
      </c>
      <c r="E51" s="16"/>
      <c r="F51" s="17">
        <f t="shared" ref="F51:F60" si="5">+E51*D51</f>
        <v>0</v>
      </c>
      <c r="H51" s="68"/>
    </row>
    <row r="52" spans="1:9" x14ac:dyDescent="0.25">
      <c r="A52" s="12" t="s">
        <v>19</v>
      </c>
      <c r="B52" s="41" t="s">
        <v>127</v>
      </c>
      <c r="C52" s="14" t="s">
        <v>10</v>
      </c>
      <c r="D52" s="15">
        <f>+[2]CANTIDADES!H130</f>
        <v>70.890000000000015</v>
      </c>
      <c r="E52" s="16"/>
      <c r="F52" s="17">
        <f t="shared" si="5"/>
        <v>0</v>
      </c>
      <c r="H52" s="68"/>
    </row>
    <row r="53" spans="1:9" ht="18" customHeight="1" x14ac:dyDescent="0.25">
      <c r="A53" s="12" t="s">
        <v>20</v>
      </c>
      <c r="B53" s="20" t="s">
        <v>95</v>
      </c>
      <c r="C53" s="14" t="s">
        <v>10</v>
      </c>
      <c r="D53" s="15">
        <f>+[2]CANTIDADES!H131</f>
        <v>2.27</v>
      </c>
      <c r="E53" s="16"/>
      <c r="F53" s="17">
        <f t="shared" si="5"/>
        <v>0</v>
      </c>
      <c r="H53" s="68"/>
    </row>
    <row r="54" spans="1:9" ht="18" customHeight="1" x14ac:dyDescent="0.25">
      <c r="A54" s="12" t="s">
        <v>21</v>
      </c>
      <c r="B54" s="20" t="s">
        <v>68</v>
      </c>
      <c r="C54" s="14" t="s">
        <v>16</v>
      </c>
      <c r="D54" s="15">
        <f>+[2]CANTIDADES!H132</f>
        <v>6</v>
      </c>
      <c r="E54" s="16"/>
      <c r="F54" s="17">
        <f t="shared" si="5"/>
        <v>0</v>
      </c>
      <c r="H54" s="68"/>
    </row>
    <row r="55" spans="1:9" ht="18" customHeight="1" x14ac:dyDescent="0.25">
      <c r="A55" s="12" t="s">
        <v>22</v>
      </c>
      <c r="B55" s="20" t="s">
        <v>94</v>
      </c>
      <c r="C55" s="14" t="s">
        <v>16</v>
      </c>
      <c r="D55" s="15">
        <f>+[2]CANTIDADES!H133</f>
        <v>4</v>
      </c>
      <c r="E55" s="16"/>
      <c r="F55" s="17">
        <f t="shared" si="5"/>
        <v>0</v>
      </c>
      <c r="H55" s="68"/>
    </row>
    <row r="56" spans="1:9" ht="18" customHeight="1" x14ac:dyDescent="0.25">
      <c r="A56" s="12" t="s">
        <v>23</v>
      </c>
      <c r="B56" s="20" t="s">
        <v>69</v>
      </c>
      <c r="C56" s="14" t="s">
        <v>16</v>
      </c>
      <c r="D56" s="15">
        <f>+[2]CANTIDADES!H134</f>
        <v>1</v>
      </c>
      <c r="E56" s="16"/>
      <c r="F56" s="17">
        <f t="shared" si="5"/>
        <v>0</v>
      </c>
      <c r="H56" s="68"/>
    </row>
    <row r="57" spans="1:9" ht="30" x14ac:dyDescent="0.25">
      <c r="A57" s="12" t="s">
        <v>52</v>
      </c>
      <c r="B57" s="41" t="s">
        <v>70</v>
      </c>
      <c r="C57" s="14" t="s">
        <v>16</v>
      </c>
      <c r="D57" s="15">
        <f>+[2]CANTIDADES!H135</f>
        <v>8</v>
      </c>
      <c r="E57" s="16"/>
      <c r="F57" s="17">
        <f t="shared" si="5"/>
        <v>0</v>
      </c>
      <c r="H57" s="68"/>
    </row>
    <row r="58" spans="1:9" ht="30" x14ac:dyDescent="0.25">
      <c r="A58" s="12" t="s">
        <v>53</v>
      </c>
      <c r="B58" s="41" t="s">
        <v>125</v>
      </c>
      <c r="C58" s="14" t="s">
        <v>16</v>
      </c>
      <c r="D58" s="15">
        <f>+[2]CANTIDADES!H136</f>
        <v>1</v>
      </c>
      <c r="E58" s="16"/>
      <c r="F58" s="17">
        <f t="shared" si="5"/>
        <v>0</v>
      </c>
      <c r="H58" s="68"/>
    </row>
    <row r="59" spans="1:9" ht="30" x14ac:dyDescent="0.25">
      <c r="A59" s="12" t="s">
        <v>93</v>
      </c>
      <c r="B59" s="20" t="s">
        <v>114</v>
      </c>
      <c r="C59" s="14" t="s">
        <v>16</v>
      </c>
      <c r="D59" s="15">
        <f>[2]CANTIDADES!H138</f>
        <v>1</v>
      </c>
      <c r="E59" s="27"/>
      <c r="F59" s="17">
        <f t="shared" si="5"/>
        <v>0</v>
      </c>
      <c r="H59" s="68"/>
    </row>
    <row r="60" spans="1:9" ht="30" x14ac:dyDescent="0.25">
      <c r="A60" s="12" t="s">
        <v>113</v>
      </c>
      <c r="B60" s="20" t="s">
        <v>71</v>
      </c>
      <c r="C60" s="14" t="s">
        <v>16</v>
      </c>
      <c r="D60" s="15">
        <f>+[2]CANTIDADES!H138</f>
        <v>1</v>
      </c>
      <c r="E60" s="16"/>
      <c r="F60" s="17">
        <f t="shared" si="5"/>
        <v>0</v>
      </c>
      <c r="H60" s="68"/>
    </row>
    <row r="61" spans="1:9" ht="18" customHeight="1" x14ac:dyDescent="0.25">
      <c r="A61" s="36">
        <v>5.3</v>
      </c>
      <c r="B61" s="89" t="s">
        <v>24</v>
      </c>
      <c r="C61" s="79"/>
      <c r="D61" s="79"/>
      <c r="E61" s="79"/>
      <c r="F61" s="80"/>
      <c r="H61" s="68"/>
    </row>
    <row r="62" spans="1:9" ht="30" x14ac:dyDescent="0.25">
      <c r="A62" s="12" t="s">
        <v>25</v>
      </c>
      <c r="B62" s="42" t="s">
        <v>73</v>
      </c>
      <c r="C62" s="14" t="s">
        <v>16</v>
      </c>
      <c r="D62" s="15">
        <f>+[2]CANTIDADES!H140</f>
        <v>1</v>
      </c>
      <c r="E62" s="16"/>
      <c r="F62" s="17">
        <f t="shared" ref="F62:F66" si="6">+E62*D62</f>
        <v>0</v>
      </c>
      <c r="H62" s="68"/>
    </row>
    <row r="63" spans="1:9" x14ac:dyDescent="0.25">
      <c r="A63" s="12" t="s">
        <v>72</v>
      </c>
      <c r="B63" s="42" t="s">
        <v>74</v>
      </c>
      <c r="C63" s="43" t="s">
        <v>16</v>
      </c>
      <c r="D63" s="15">
        <f>+[2]CANTIDADES!H141</f>
        <v>1</v>
      </c>
      <c r="E63" s="44"/>
      <c r="F63" s="17">
        <f t="shared" si="6"/>
        <v>0</v>
      </c>
      <c r="H63" s="68"/>
    </row>
    <row r="64" spans="1:9" ht="18" customHeight="1" x14ac:dyDescent="0.25">
      <c r="A64" s="12" t="s">
        <v>26</v>
      </c>
      <c r="B64" s="45" t="s">
        <v>102</v>
      </c>
      <c r="C64" s="14" t="s">
        <v>16</v>
      </c>
      <c r="D64" s="15">
        <f>+[2]CANTIDADES!H142</f>
        <v>1</v>
      </c>
      <c r="E64" s="16"/>
      <c r="F64" s="17">
        <f t="shared" si="6"/>
        <v>0</v>
      </c>
      <c r="H64" s="68"/>
    </row>
    <row r="65" spans="1:8" ht="30" x14ac:dyDescent="0.25">
      <c r="A65" s="12" t="s">
        <v>115</v>
      </c>
      <c r="B65" s="45" t="s">
        <v>117</v>
      </c>
      <c r="C65" s="14" t="s">
        <v>16</v>
      </c>
      <c r="D65" s="15">
        <f>+[2]CANTIDADES!H143</f>
        <v>1</v>
      </c>
      <c r="E65" s="16"/>
      <c r="F65" s="17">
        <f t="shared" si="6"/>
        <v>0</v>
      </c>
      <c r="H65" s="68"/>
    </row>
    <row r="66" spans="1:8" ht="30" x14ac:dyDescent="0.25">
      <c r="A66" s="12" t="s">
        <v>116</v>
      </c>
      <c r="B66" s="22" t="s">
        <v>118</v>
      </c>
      <c r="C66" s="14" t="s">
        <v>16</v>
      </c>
      <c r="D66" s="15">
        <f>+[2]CANTIDADES!H144</f>
        <v>3</v>
      </c>
      <c r="E66" s="16"/>
      <c r="F66" s="17">
        <f t="shared" si="6"/>
        <v>0</v>
      </c>
      <c r="H66" s="68"/>
    </row>
    <row r="67" spans="1:8" ht="18" customHeight="1" x14ac:dyDescent="0.25">
      <c r="A67" s="76" t="s">
        <v>46</v>
      </c>
      <c r="B67" s="79"/>
      <c r="C67" s="79"/>
      <c r="D67" s="79"/>
      <c r="E67" s="79"/>
      <c r="F67" s="23">
        <f>+F66+F65+F64+F63+F62+F60+F59+F58+F57+F56+F55+F54+F53+F52+F51+F49+F48+F47+F46+F45</f>
        <v>0</v>
      </c>
    </row>
    <row r="68" spans="1:8" ht="18" customHeight="1" x14ac:dyDescent="0.25">
      <c r="A68" s="36">
        <v>6</v>
      </c>
      <c r="B68" s="78" t="s">
        <v>27</v>
      </c>
      <c r="C68" s="79"/>
      <c r="D68" s="79"/>
      <c r="E68" s="79"/>
      <c r="F68" s="80"/>
    </row>
    <row r="69" spans="1:8" ht="18" customHeight="1" x14ac:dyDescent="0.25">
      <c r="A69" s="36">
        <v>6.1</v>
      </c>
      <c r="B69" s="78" t="s">
        <v>28</v>
      </c>
      <c r="C69" s="79"/>
      <c r="D69" s="79"/>
      <c r="E69" s="79"/>
      <c r="F69" s="80"/>
    </row>
    <row r="70" spans="1:8" ht="44.25" customHeight="1" x14ac:dyDescent="0.25">
      <c r="A70" s="12" t="s">
        <v>84</v>
      </c>
      <c r="B70" s="20" t="s">
        <v>106</v>
      </c>
      <c r="C70" s="14" t="s">
        <v>2</v>
      </c>
      <c r="D70" s="15">
        <f>+[2]CANTIDADES!H147</f>
        <v>16.54</v>
      </c>
      <c r="E70" s="16"/>
      <c r="F70" s="17">
        <f t="shared" ref="F70:F72" si="7">+E70*D70</f>
        <v>0</v>
      </c>
    </row>
    <row r="71" spans="1:8" ht="45" x14ac:dyDescent="0.25">
      <c r="A71" s="12" t="s">
        <v>85</v>
      </c>
      <c r="B71" s="25" t="s">
        <v>107</v>
      </c>
      <c r="C71" s="14" t="s">
        <v>2</v>
      </c>
      <c r="D71" s="15">
        <f>[2]CANTIDADES!H152</f>
        <v>9</v>
      </c>
      <c r="E71" s="16"/>
      <c r="F71" s="17">
        <f t="shared" si="7"/>
        <v>0</v>
      </c>
    </row>
    <row r="72" spans="1:8" ht="52.5" customHeight="1" x14ac:dyDescent="0.25">
      <c r="A72" s="12" t="s">
        <v>86</v>
      </c>
      <c r="B72" s="20" t="s">
        <v>139</v>
      </c>
      <c r="C72" s="14" t="s">
        <v>2</v>
      </c>
      <c r="D72" s="15">
        <f>+[2]CANTIDADES!H154</f>
        <v>8.5500000000000007</v>
      </c>
      <c r="E72" s="16"/>
      <c r="F72" s="17">
        <f t="shared" si="7"/>
        <v>0</v>
      </c>
    </row>
    <row r="73" spans="1:8" ht="18" customHeight="1" x14ac:dyDescent="0.25">
      <c r="A73" s="36">
        <v>6.2</v>
      </c>
      <c r="B73" s="78" t="s">
        <v>30</v>
      </c>
      <c r="C73" s="79"/>
      <c r="D73" s="79"/>
      <c r="E73" s="79"/>
      <c r="F73" s="80"/>
    </row>
    <row r="74" spans="1:8" ht="18" customHeight="1" x14ac:dyDescent="0.25">
      <c r="A74" s="12" t="s">
        <v>87</v>
      </c>
      <c r="B74" s="25" t="s">
        <v>75</v>
      </c>
      <c r="C74" s="14" t="s">
        <v>2</v>
      </c>
      <c r="D74" s="15">
        <f>+[2]CANTIDADES!H159</f>
        <v>46.14</v>
      </c>
      <c r="E74" s="16"/>
      <c r="F74" s="28">
        <f t="shared" ref="F74:F76" si="8">+E74*D74</f>
        <v>0</v>
      </c>
    </row>
    <row r="75" spans="1:8" ht="18" customHeight="1" x14ac:dyDescent="0.25">
      <c r="A75" s="12" t="s">
        <v>88</v>
      </c>
      <c r="B75" s="25" t="s">
        <v>76</v>
      </c>
      <c r="C75" s="14" t="s">
        <v>2</v>
      </c>
      <c r="D75" s="15">
        <f>+[2]CANTIDADES!H168</f>
        <v>205.16900000000004</v>
      </c>
      <c r="E75" s="16"/>
      <c r="F75" s="17">
        <f t="shared" si="8"/>
        <v>0</v>
      </c>
    </row>
    <row r="76" spans="1:8" ht="33.75" customHeight="1" x14ac:dyDescent="0.25">
      <c r="A76" s="12" t="s">
        <v>89</v>
      </c>
      <c r="B76" s="25" t="s">
        <v>144</v>
      </c>
      <c r="C76" s="14" t="s">
        <v>2</v>
      </c>
      <c r="D76" s="15">
        <f>+[2]CANTIDADES!H176</f>
        <v>229.36200000000002</v>
      </c>
      <c r="E76" s="16"/>
      <c r="F76" s="17">
        <f t="shared" si="8"/>
        <v>0</v>
      </c>
    </row>
    <row r="77" spans="1:8" ht="30" x14ac:dyDescent="0.25">
      <c r="A77" s="12" t="s">
        <v>90</v>
      </c>
      <c r="B77" s="25" t="s">
        <v>77</v>
      </c>
      <c r="C77" s="14" t="s">
        <v>2</v>
      </c>
      <c r="D77" s="15">
        <f>+[2]CANTIDADES!H185</f>
        <v>14.650220000000001</v>
      </c>
      <c r="E77" s="16"/>
      <c r="F77" s="17">
        <f>E77*D77</f>
        <v>0</v>
      </c>
    </row>
    <row r="78" spans="1:8" ht="18" customHeight="1" x14ac:dyDescent="0.25">
      <c r="A78" s="76" t="s">
        <v>47</v>
      </c>
      <c r="B78" s="79"/>
      <c r="C78" s="79"/>
      <c r="D78" s="79"/>
      <c r="E78" s="79"/>
      <c r="F78" s="23">
        <f>+F70+F71+F72+F74+F75+F76+F77</f>
        <v>0</v>
      </c>
    </row>
    <row r="79" spans="1:8" ht="18" customHeight="1" x14ac:dyDescent="0.25">
      <c r="A79" s="36">
        <v>7</v>
      </c>
      <c r="B79" s="78" t="s">
        <v>31</v>
      </c>
      <c r="C79" s="79"/>
      <c r="D79" s="79"/>
      <c r="E79" s="79"/>
      <c r="F79" s="80"/>
    </row>
    <row r="80" spans="1:8" ht="30" x14ac:dyDescent="0.25">
      <c r="A80" s="12">
        <v>7.1</v>
      </c>
      <c r="B80" s="46" t="s">
        <v>126</v>
      </c>
      <c r="C80" s="30" t="s">
        <v>8</v>
      </c>
      <c r="D80" s="26">
        <f>+[2]CANTIDADES!H191</f>
        <v>412.64280000000002</v>
      </c>
      <c r="E80" s="27"/>
      <c r="F80" s="28">
        <f t="shared" ref="F80:F84" si="9">+E80*D80</f>
        <v>0</v>
      </c>
    </row>
    <row r="81" spans="1:6" ht="30" x14ac:dyDescent="0.25">
      <c r="A81" s="12">
        <v>7.2</v>
      </c>
      <c r="B81" s="47" t="s">
        <v>137</v>
      </c>
      <c r="C81" s="14" t="s">
        <v>2</v>
      </c>
      <c r="D81" s="15">
        <f>+[2]CANTIDADES!H192</f>
        <v>67.547500000000028</v>
      </c>
      <c r="E81" s="16"/>
      <c r="F81" s="17">
        <f t="shared" si="9"/>
        <v>0</v>
      </c>
    </row>
    <row r="82" spans="1:6" x14ac:dyDescent="0.25">
      <c r="A82" s="12">
        <v>7.3</v>
      </c>
      <c r="B82" s="47" t="s">
        <v>145</v>
      </c>
      <c r="C82" s="14" t="s">
        <v>2</v>
      </c>
      <c r="D82" s="15">
        <f>+[2]CANTIDADES!H195</f>
        <v>25.841999999999999</v>
      </c>
      <c r="E82" s="16"/>
      <c r="F82" s="17">
        <f t="shared" si="9"/>
        <v>0</v>
      </c>
    </row>
    <row r="83" spans="1:6" x14ac:dyDescent="0.25">
      <c r="A83" s="12">
        <v>7.4</v>
      </c>
      <c r="B83" s="47" t="s">
        <v>146</v>
      </c>
      <c r="C83" s="14" t="s">
        <v>10</v>
      </c>
      <c r="D83" s="15">
        <f>[2]CANTIDADES!H197</f>
        <v>41.870000000000005</v>
      </c>
      <c r="E83" s="16"/>
      <c r="F83" s="17">
        <f t="shared" si="9"/>
        <v>0</v>
      </c>
    </row>
    <row r="84" spans="1:6" x14ac:dyDescent="0.25">
      <c r="A84" s="12">
        <v>7.5</v>
      </c>
      <c r="B84" s="47" t="s">
        <v>103</v>
      </c>
      <c r="C84" s="14" t="s">
        <v>10</v>
      </c>
      <c r="D84" s="15">
        <f>+[2]CANTIDADES!H201</f>
        <v>7.06</v>
      </c>
      <c r="E84" s="16"/>
      <c r="F84" s="17">
        <f t="shared" si="9"/>
        <v>0</v>
      </c>
    </row>
    <row r="85" spans="1:6" ht="18" customHeight="1" x14ac:dyDescent="0.25">
      <c r="A85" s="76" t="s">
        <v>48</v>
      </c>
      <c r="B85" s="79"/>
      <c r="C85" s="79"/>
      <c r="D85" s="79"/>
      <c r="E85" s="79"/>
      <c r="F85" s="23">
        <f>SUM(F80:F84)</f>
        <v>0</v>
      </c>
    </row>
    <row r="86" spans="1:6" ht="18" customHeight="1" x14ac:dyDescent="0.25">
      <c r="A86" s="36">
        <v>8</v>
      </c>
      <c r="B86" s="78" t="s">
        <v>32</v>
      </c>
      <c r="C86" s="79"/>
      <c r="D86" s="79"/>
      <c r="E86" s="79"/>
      <c r="F86" s="80"/>
    </row>
    <row r="87" spans="1:6" ht="30" x14ac:dyDescent="0.25">
      <c r="A87" s="12">
        <v>8.1</v>
      </c>
      <c r="B87" s="47" t="s">
        <v>79</v>
      </c>
      <c r="C87" s="14" t="s">
        <v>33</v>
      </c>
      <c r="D87" s="15">
        <f>+[2]CANTIDADES!H203</f>
        <v>1</v>
      </c>
      <c r="E87" s="16"/>
      <c r="F87" s="17">
        <f t="shared" ref="F87:F94" si="10">+E87*D87</f>
        <v>0</v>
      </c>
    </row>
    <row r="88" spans="1:6" ht="30" x14ac:dyDescent="0.25">
      <c r="A88" s="12">
        <v>8.1999999999999993</v>
      </c>
      <c r="B88" s="47" t="s">
        <v>131</v>
      </c>
      <c r="C88" s="14" t="s">
        <v>16</v>
      </c>
      <c r="D88" s="15">
        <f>+[2]CANTIDADES!H204</f>
        <v>1</v>
      </c>
      <c r="E88" s="16"/>
      <c r="F88" s="17">
        <f t="shared" si="10"/>
        <v>0</v>
      </c>
    </row>
    <row r="89" spans="1:6" ht="30" x14ac:dyDescent="0.25">
      <c r="A89" s="12">
        <v>8.3000000000000007</v>
      </c>
      <c r="B89" s="47" t="s">
        <v>119</v>
      </c>
      <c r="C89" s="14" t="s">
        <v>33</v>
      </c>
      <c r="D89" s="15">
        <f>+[2]CANTIDADES!H205</f>
        <v>18</v>
      </c>
      <c r="E89" s="16"/>
      <c r="F89" s="17">
        <f t="shared" si="10"/>
        <v>0</v>
      </c>
    </row>
    <row r="90" spans="1:6" ht="30" x14ac:dyDescent="0.25">
      <c r="A90" s="12">
        <v>8.4</v>
      </c>
      <c r="B90" s="47" t="s">
        <v>78</v>
      </c>
      <c r="C90" s="14" t="s">
        <v>33</v>
      </c>
      <c r="D90" s="15">
        <f>+[2]CANTIDADES!H209</f>
        <v>14</v>
      </c>
      <c r="E90" s="16"/>
      <c r="F90" s="17">
        <f t="shared" si="10"/>
        <v>0</v>
      </c>
    </row>
    <row r="91" spans="1:6" x14ac:dyDescent="0.25">
      <c r="A91" s="12">
        <v>8.5</v>
      </c>
      <c r="B91" s="47" t="s">
        <v>120</v>
      </c>
      <c r="C91" s="14" t="s">
        <v>16</v>
      </c>
      <c r="D91" s="15">
        <f>+[2]CANTIDADES!H213</f>
        <v>4</v>
      </c>
      <c r="E91" s="16"/>
      <c r="F91" s="17">
        <f t="shared" si="10"/>
        <v>0</v>
      </c>
    </row>
    <row r="92" spans="1:6" x14ac:dyDescent="0.25">
      <c r="A92" s="12">
        <v>8.6</v>
      </c>
      <c r="B92" s="47" t="s">
        <v>121</v>
      </c>
      <c r="C92" s="14" t="s">
        <v>16</v>
      </c>
      <c r="D92" s="15">
        <f>+[2]CANTIDADES!H215</f>
        <v>2</v>
      </c>
      <c r="E92" s="16"/>
      <c r="F92" s="17">
        <f t="shared" si="10"/>
        <v>0</v>
      </c>
    </row>
    <row r="93" spans="1:6" ht="30" x14ac:dyDescent="0.25">
      <c r="A93" s="12">
        <v>8.6999999999999993</v>
      </c>
      <c r="B93" s="47" t="s">
        <v>122</v>
      </c>
      <c r="C93" s="14" t="s">
        <v>16</v>
      </c>
      <c r="D93" s="15">
        <f>+[2]CANTIDADES!H217</f>
        <v>12</v>
      </c>
      <c r="E93" s="16"/>
      <c r="F93" s="17">
        <f t="shared" si="10"/>
        <v>0</v>
      </c>
    </row>
    <row r="94" spans="1:6" ht="30" x14ac:dyDescent="0.25">
      <c r="A94" s="12">
        <v>8.8000000000000007</v>
      </c>
      <c r="B94" s="47" t="s">
        <v>123</v>
      </c>
      <c r="C94" s="14" t="s">
        <v>16</v>
      </c>
      <c r="D94" s="15">
        <f>+[2]CANTIDADES!H218</f>
        <v>1</v>
      </c>
      <c r="E94" s="16"/>
      <c r="F94" s="17">
        <f t="shared" si="10"/>
        <v>0</v>
      </c>
    </row>
    <row r="95" spans="1:6" ht="18" customHeight="1" x14ac:dyDescent="0.25">
      <c r="A95" s="76" t="s">
        <v>49</v>
      </c>
      <c r="B95" s="77"/>
      <c r="C95" s="77"/>
      <c r="D95" s="77"/>
      <c r="E95" s="77"/>
      <c r="F95" s="23">
        <f>SUM(F87:F94)</f>
        <v>0</v>
      </c>
    </row>
    <row r="96" spans="1:6" ht="18" customHeight="1" x14ac:dyDescent="0.25">
      <c r="A96" s="36">
        <v>9</v>
      </c>
      <c r="B96" s="48" t="s">
        <v>34</v>
      </c>
      <c r="C96" s="14" t="s">
        <v>35</v>
      </c>
      <c r="D96" s="15">
        <f>+[2]CANTIDADES!H219</f>
        <v>1</v>
      </c>
      <c r="E96" s="16"/>
      <c r="F96" s="23">
        <f>+E96*D96</f>
        <v>0</v>
      </c>
    </row>
    <row r="97" spans="1:9" ht="18" customHeight="1" thickBot="1" x14ac:dyDescent="0.3">
      <c r="A97" s="3"/>
      <c r="B97" s="4"/>
      <c r="C97" s="5"/>
      <c r="D97" s="6"/>
      <c r="E97" s="5"/>
      <c r="F97" s="7"/>
    </row>
    <row r="98" spans="1:9" ht="18" customHeight="1" x14ac:dyDescent="0.25">
      <c r="A98" s="81" t="s">
        <v>50</v>
      </c>
      <c r="B98" s="82"/>
      <c r="C98" s="82"/>
      <c r="D98" s="82"/>
      <c r="E98" s="82"/>
      <c r="F98" s="49">
        <f>+F96+F95+F85+F78+F67+F42+F31+F28+F13</f>
        <v>0</v>
      </c>
      <c r="H98" s="50"/>
    </row>
    <row r="99" spans="1:9" ht="18" customHeight="1" x14ac:dyDescent="0.25">
      <c r="A99" s="74" t="s">
        <v>81</v>
      </c>
      <c r="B99" s="75"/>
      <c r="C99" s="75"/>
      <c r="D99" s="75"/>
      <c r="E99" s="51"/>
      <c r="F99" s="52">
        <f>+$F$98*E99</f>
        <v>0</v>
      </c>
      <c r="H99" s="53"/>
    </row>
    <row r="100" spans="1:9" ht="18" customHeight="1" x14ac:dyDescent="0.25">
      <c r="A100" s="87" t="s">
        <v>82</v>
      </c>
      <c r="B100" s="88"/>
      <c r="C100" s="88"/>
      <c r="D100" s="88"/>
      <c r="E100" s="51"/>
      <c r="F100" s="52">
        <f t="shared" ref="F100:F101" si="11">+$F$98*E100</f>
        <v>0</v>
      </c>
      <c r="H100" s="53"/>
    </row>
    <row r="101" spans="1:9" ht="18" customHeight="1" x14ac:dyDescent="0.25">
      <c r="A101" s="74" t="s">
        <v>83</v>
      </c>
      <c r="B101" s="75"/>
      <c r="C101" s="75"/>
      <c r="D101" s="75"/>
      <c r="E101" s="51"/>
      <c r="F101" s="52">
        <f t="shared" si="11"/>
        <v>0</v>
      </c>
      <c r="H101" s="53"/>
    </row>
    <row r="102" spans="1:9" ht="18" customHeight="1" x14ac:dyDescent="0.25">
      <c r="A102" s="74" t="s">
        <v>128</v>
      </c>
      <c r="B102" s="75"/>
      <c r="C102" s="75"/>
      <c r="D102" s="75"/>
      <c r="E102" s="51">
        <v>0.19</v>
      </c>
      <c r="F102" s="52">
        <f>+F101*E102</f>
        <v>0</v>
      </c>
      <c r="H102" s="53"/>
    </row>
    <row r="103" spans="1:9" ht="18" customHeight="1" x14ac:dyDescent="0.25">
      <c r="A103" s="85" t="s">
        <v>80</v>
      </c>
      <c r="B103" s="86"/>
      <c r="C103" s="86"/>
      <c r="D103" s="86"/>
      <c r="E103" s="86"/>
      <c r="F103" s="54">
        <f>+SUM(F99:F102)</f>
        <v>0</v>
      </c>
    </row>
    <row r="104" spans="1:9" ht="18" customHeight="1" thickBot="1" x14ac:dyDescent="0.3">
      <c r="A104" s="83" t="s">
        <v>51</v>
      </c>
      <c r="B104" s="84"/>
      <c r="C104" s="84"/>
      <c r="D104" s="84"/>
      <c r="E104" s="84"/>
      <c r="F104" s="55">
        <f>+F98+F103</f>
        <v>0</v>
      </c>
      <c r="H104" s="53"/>
      <c r="I104" s="56"/>
    </row>
    <row r="105" spans="1:9" ht="18" customHeight="1" x14ac:dyDescent="0.25"/>
    <row r="106" spans="1:9" ht="18" customHeight="1" x14ac:dyDescent="0.25"/>
    <row r="107" spans="1:9" ht="18" customHeight="1" x14ac:dyDescent="0.25"/>
    <row r="108" spans="1:9" ht="18" customHeight="1" x14ac:dyDescent="0.25"/>
    <row r="109" spans="1:9" ht="18" customHeight="1" x14ac:dyDescent="0.25">
      <c r="A109" s="1"/>
      <c r="B109" s="1"/>
      <c r="C109" s="1"/>
      <c r="D109" s="1"/>
      <c r="E109" s="1"/>
      <c r="F109" s="1"/>
    </row>
    <row r="110" spans="1:9" ht="18" customHeight="1" x14ac:dyDescent="0.25">
      <c r="A110" s="60" t="s">
        <v>149</v>
      </c>
      <c r="B110" s="60"/>
      <c r="C110" s="60"/>
      <c r="D110" s="60"/>
      <c r="E110" s="60"/>
      <c r="F110" s="60"/>
    </row>
    <row r="111" spans="1:9" x14ac:dyDescent="0.25">
      <c r="A111" s="60" t="s">
        <v>150</v>
      </c>
      <c r="B111" s="60"/>
      <c r="C111" s="60"/>
      <c r="D111" s="60"/>
      <c r="E111" s="60"/>
      <c r="F111" s="60"/>
    </row>
    <row r="112" spans="1:9" ht="15" customHeight="1" x14ac:dyDescent="0.25">
      <c r="A112" s="60" t="s">
        <v>151</v>
      </c>
      <c r="B112" s="60"/>
      <c r="C112" s="60"/>
      <c r="D112" s="60"/>
      <c r="E112" s="60"/>
      <c r="F112" s="60"/>
    </row>
    <row r="113" spans="1:10" ht="15" customHeight="1" x14ac:dyDescent="0.25">
      <c r="A113" s="67"/>
    </row>
    <row r="114" spans="1:10" x14ac:dyDescent="0.25">
      <c r="B114" s="71"/>
      <c r="G114" s="71"/>
      <c r="H114" s="71"/>
      <c r="I114" s="71"/>
      <c r="J114" s="71"/>
    </row>
    <row r="115" spans="1:10" ht="15" customHeight="1" x14ac:dyDescent="0.25"/>
  </sheetData>
  <mergeCells count="32">
    <mergeCell ref="A1:F1"/>
    <mergeCell ref="A2:F2"/>
    <mergeCell ref="A3:F3"/>
    <mergeCell ref="B44:F44"/>
    <mergeCell ref="A5:F5"/>
    <mergeCell ref="B7:F7"/>
    <mergeCell ref="A13:E13"/>
    <mergeCell ref="B14:F14"/>
    <mergeCell ref="A28:E28"/>
    <mergeCell ref="B29:F29"/>
    <mergeCell ref="A31:E31"/>
    <mergeCell ref="B32:F32"/>
    <mergeCell ref="A42:E42"/>
    <mergeCell ref="B43:F43"/>
    <mergeCell ref="A98:E98"/>
    <mergeCell ref="B50:F50"/>
    <mergeCell ref="B61:F61"/>
    <mergeCell ref="A67:E67"/>
    <mergeCell ref="B68:F68"/>
    <mergeCell ref="B69:F69"/>
    <mergeCell ref="B73:F73"/>
    <mergeCell ref="A78:E78"/>
    <mergeCell ref="B79:F79"/>
    <mergeCell ref="A85:E85"/>
    <mergeCell ref="B86:F86"/>
    <mergeCell ref="A95:E95"/>
    <mergeCell ref="A104:E104"/>
    <mergeCell ref="A99:D99"/>
    <mergeCell ref="A100:D100"/>
    <mergeCell ref="A101:D101"/>
    <mergeCell ref="A102:D102"/>
    <mergeCell ref="A103:E10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B5B710EC95642953CBEBAAB49DA5C" ma:contentTypeVersion="11" ma:contentTypeDescription="Create a new document." ma:contentTypeScope="" ma:versionID="fd3f9d863a6ab08cb23623c6c4a618c3">
  <xsd:schema xmlns:xsd="http://www.w3.org/2001/XMLSchema" xmlns:xs="http://www.w3.org/2001/XMLSchema" xmlns:p="http://schemas.microsoft.com/office/2006/metadata/properties" xmlns:ns3="7592d753-d55e-4a9f-93cd-ef5282b5fd51" xmlns:ns4="f8016ec5-5f44-4a0e-a7e0-466b18821fae" targetNamespace="http://schemas.microsoft.com/office/2006/metadata/properties" ma:root="true" ma:fieldsID="0a3de916e374a3656ed89dc4fc9cf278" ns3:_="" ns4:_="">
    <xsd:import namespace="7592d753-d55e-4a9f-93cd-ef5282b5fd51"/>
    <xsd:import namespace="f8016ec5-5f44-4a0e-a7e0-466b18821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2d753-d55e-4a9f-93cd-ef5282b5fd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16ec5-5f44-4a0e-a7e0-466b18821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5F5F5-D3CF-4BB3-A0C6-011B7BFE8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92d753-d55e-4a9f-93cd-ef5282b5fd51"/>
    <ds:schemaRef ds:uri="f8016ec5-5f44-4a0e-a7e0-466b18821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2EBEAF-FB3F-4407-AA75-E25134D116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CC5CC-DE54-4B8B-8C81-1045A34E53BA}">
  <ds:schemaRefs>
    <ds:schemaRef ds:uri="http://schemas.microsoft.com/office/2006/documentManagement/types"/>
    <ds:schemaRef ds:uri="f8016ec5-5f44-4a0e-a7e0-466b18821fae"/>
    <ds:schemaRef ds:uri="http://purl.org/dc/dcmitype/"/>
    <ds:schemaRef ds:uri="http://schemas.microsoft.com/office/2006/metadata/properties"/>
    <ds:schemaRef ds:uri="http://www.w3.org/XML/1998/namespace"/>
    <ds:schemaRef ds:uri="7592d753-d55e-4a9f-93cd-ef5282b5fd51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CARTAGENA DE CHAIRA</vt:lpstr>
      <vt:lpstr>MONTAÑITA</vt:lpstr>
      <vt:lpstr>SAN VICENTE DEL CAGUAN</vt:lpstr>
      <vt:lpstr>'CARTAGENA DE CHAIRA'!Área_de_impresión</vt:lpstr>
      <vt:lpstr>'CARTAGENA DE CHAIRA'!Títulos_a_imprimir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Adriana Milena García Rueda</cp:lastModifiedBy>
  <cp:lastPrinted>2019-06-28T15:05:05Z</cp:lastPrinted>
  <dcterms:created xsi:type="dcterms:W3CDTF">2017-10-29T05:29:31Z</dcterms:created>
  <dcterms:modified xsi:type="dcterms:W3CDTF">2019-08-14T21:35:27Z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0x010100CFBB5B710EC95642953CBEBAAB49DA5C</vt:lpwstr>
  </property>
</Properties>
</file>